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Gerry\Downloads\"/>
    </mc:Choice>
  </mc:AlternateContent>
  <xr:revisionPtr revIDLastSave="0" documentId="13_ncr:1_{EF530D19-A418-4795-A2D6-519790B0D56D}" xr6:coauthVersionLast="43" xr6:coauthVersionMax="43" xr10:uidLastSave="{00000000-0000-0000-0000-000000000000}"/>
  <bookViews>
    <workbookView xWindow="-98" yWindow="-98" windowWidth="19396" windowHeight="12196" activeTab="1" xr2:uid="{00000000-000D-0000-FFFF-FFFF00000000}"/>
  </bookViews>
  <sheets>
    <sheet name="Cover Letter" sheetId="5" r:id="rId1"/>
    <sheet name="Budget Form" sheetId="1" r:id="rId2"/>
    <sheet name="F 2 F worksheet" sheetId="2" r:id="rId3"/>
    <sheet name="CSC worksheet" sheetId="4" r:id="rId4"/>
  </sheets>
  <definedNames>
    <definedName name="_xlnm.Print_Area" localSheetId="1">'Budget Form'!$A$1:$G$40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7" i="4" l="1"/>
  <c r="J35" i="1"/>
  <c r="A13" i="4"/>
  <c r="J31" i="1" s="1"/>
  <c r="A25" i="2"/>
  <c r="J27" i="1"/>
  <c r="A24" i="2"/>
  <c r="J26" i="1" s="1"/>
  <c r="A22" i="2"/>
  <c r="J24" i="1"/>
  <c r="A21" i="2"/>
  <c r="J23" i="1" s="1"/>
  <c r="A20" i="2"/>
  <c r="J22" i="1"/>
  <c r="A12" i="2"/>
  <c r="A12" i="4"/>
  <c r="J30" i="1"/>
  <c r="G15" i="1"/>
  <c r="G10" i="1"/>
  <c r="G11" i="1"/>
  <c r="G12" i="1"/>
  <c r="G14" i="1"/>
  <c r="G16" i="1"/>
  <c r="G17" i="1"/>
  <c r="G22" i="1"/>
  <c r="G23" i="1"/>
  <c r="G24" i="1"/>
  <c r="G25" i="1"/>
  <c r="G26" i="1"/>
  <c r="G27" i="1"/>
  <c r="G30" i="1"/>
  <c r="G31" i="1"/>
  <c r="G32" i="1"/>
  <c r="G33" i="1"/>
  <c r="G34" i="1"/>
  <c r="G35" i="1"/>
  <c r="E23" i="2"/>
  <c r="A23" i="2" s="1"/>
  <c r="J25" i="1" s="1"/>
  <c r="E22" i="2"/>
  <c r="D15" i="4"/>
  <c r="A15" i="4"/>
  <c r="J33" i="1"/>
  <c r="D14" i="4"/>
  <c r="A14" i="4"/>
  <c r="J32" i="1"/>
  <c r="E36" i="1"/>
  <c r="A16" i="4"/>
  <c r="J34" i="1"/>
  <c r="C36" i="1"/>
  <c r="D36" i="1"/>
  <c r="F36" i="1"/>
  <c r="A11" i="4"/>
  <c r="G36" i="1" l="1"/>
  <c r="A19" i="2"/>
</calcChain>
</file>

<file path=xl/sharedStrings.xml><?xml version="1.0" encoding="utf-8"?>
<sst xmlns="http://schemas.openxmlformats.org/spreadsheetml/2006/main" count="185" uniqueCount="147">
  <si>
    <t>TYPE of EXPENSE</t>
  </si>
  <si>
    <t>Telephone</t>
  </si>
  <si>
    <t>Airfare</t>
  </si>
  <si>
    <t>Lodging</t>
  </si>
  <si>
    <t>Mileage</t>
  </si>
  <si>
    <t>Misc. Travel</t>
  </si>
  <si>
    <t>Parking</t>
  </si>
  <si>
    <t>Copying</t>
  </si>
  <si>
    <r>
      <t xml:space="preserve">Supplies </t>
    </r>
    <r>
      <rPr>
        <sz val="10"/>
        <rFont val="Arial"/>
      </rPr>
      <t xml:space="preserve"> (most comm. spend zero)</t>
    </r>
  </si>
  <si>
    <r>
      <t xml:space="preserve">Postage </t>
    </r>
    <r>
      <rPr>
        <sz val="10"/>
        <rFont val="Arial"/>
      </rPr>
      <t xml:space="preserve">  (most comm. spend zero)</t>
    </r>
  </si>
  <si>
    <t>NAME of COMMITTEE :</t>
  </si>
  <si>
    <t>Chair's email:</t>
  </si>
  <si>
    <t xml:space="preserve">Estimated Amount </t>
  </si>
  <si>
    <t>Estimated Amount</t>
  </si>
  <si>
    <t>(See your Meeting Planning Document)</t>
  </si>
  <si>
    <r>
      <t xml:space="preserve">Outside Services </t>
    </r>
    <r>
      <rPr>
        <sz val="10"/>
        <rFont val="Arial"/>
      </rPr>
      <t xml:space="preserve"> (most comm. spend zero)</t>
    </r>
  </si>
  <si>
    <t>Travel for Committee Meetings, as needed:</t>
  </si>
  <si>
    <t>COMMITTEE BUDGET PLANNING DOCUMENT</t>
  </si>
  <si>
    <t>TOTAL</t>
  </si>
  <si>
    <t>Chair's Phone #:</t>
  </si>
  <si>
    <t># of committee members:</t>
  </si>
  <si>
    <t>Date submitted to Finance Committee:</t>
  </si>
  <si>
    <t>Meals*</t>
  </si>
  <si>
    <t>NAME of CHAIR (first name &amp; initial):</t>
  </si>
  <si>
    <t>Please submit chair contact information to Finance Committee when you submit this form in case there are questions.</t>
  </si>
  <si>
    <t xml:space="preserve">TOTAL EXPENSES </t>
  </si>
  <si>
    <t>Summary</t>
  </si>
  <si>
    <t>How long will your committee meet (days)?</t>
  </si>
  <si>
    <t>Current reimbursement rates</t>
  </si>
  <si>
    <t>How many Committee Members (CM) will attend?</t>
  </si>
  <si>
    <t>How many CM will attend from outside North American continent?</t>
  </si>
  <si>
    <t>Rates</t>
  </si>
  <si>
    <t>luggage, etc</t>
  </si>
  <si>
    <t>Assumptions</t>
  </si>
  <si>
    <t>per night + tax ~ 12%</t>
  </si>
  <si>
    <t>per day at airport/ hotel</t>
  </si>
  <si>
    <t>=(travel day + meeting days) * attenders - travelers leaving on last day if more than one</t>
  </si>
  <si>
    <t>Everyone gets 50 miles, those further gets 50 more</t>
  </si>
  <si>
    <t>Total f2f</t>
  </si>
  <si>
    <t>Adjustments for special circumstances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</si>
  <si>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</si>
  <si>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 xml:space="preserve">for inter continental travelers </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</si>
  <si>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</si>
  <si>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</si>
  <si>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Today's date:</t>
  </si>
  <si>
    <t>Committee name:</t>
  </si>
  <si>
    <t>If used for planning a specific F2F, starting date of F2F:</t>
  </si>
  <si>
    <t>Chair's name:</t>
  </si>
  <si>
    <t>Suggested Averages per CM</t>
  </si>
  <si>
    <t>CM attending less 1 local Add $1,000 for those outside N American Continent</t>
  </si>
  <si>
    <t>Everyone gets 10/day adjusted for local and same day travelers</t>
  </si>
  <si>
    <t>All CM stay in hotel the night before and 2 to a room by gender</t>
  </si>
  <si>
    <t>How many CM live long distances (&gt;50 miles round trip) from major airports?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</si>
  <si>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</si>
  <si>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Suggested</t>
  </si>
  <si>
    <t>Averages</t>
  </si>
  <si>
    <t>Add 1,000 for outside N American Continent</t>
  </si>
  <si>
    <t>.75 travel day +4 CSC days +.75 for travel days (if not traveling home last day) +1 for internationals</t>
  </si>
  <si>
    <t>Everyone gets 10/day adjusts for local and same day travelers</t>
  </si>
  <si>
    <t>Is the chair planning to attend CSC? Blank="yes", 1="no"</t>
  </si>
  <si>
    <t>Do you live less than(&lt;50) from a major airport? Blank="yes", 1="no"</t>
  </si>
  <si>
    <t>Things to think about in setting up a budget for committee chair to attend CSC.</t>
  </si>
  <si>
    <t>This form can be used to help set up your budget for next year.</t>
  </si>
  <si>
    <t>CSC</t>
  </si>
  <si>
    <t>F2F</t>
  </si>
  <si>
    <t>Other (Specify)</t>
  </si>
  <si>
    <t>Does committee chair live outside North American continent? Blank="yes", 1="no"</t>
  </si>
  <si>
    <t>Dear committee,</t>
  </si>
  <si>
    <t>If you have any questions, please contact your Finance Liaison.  See list below.</t>
  </si>
  <si>
    <t xml:space="preserve">Respectfully, </t>
  </si>
  <si>
    <t xml:space="preserve">The Finance Committee of CoDA, Inc.  finance@coda.org </t>
  </si>
  <si>
    <t>Committee</t>
  </si>
  <si>
    <t>Finance Liaison</t>
  </si>
  <si>
    <r>
      <t>1)</t>
    </r>
    <r>
      <rPr>
        <sz val="7"/>
        <rFont val="Times New Roman"/>
        <family val="1"/>
      </rPr>
      <t xml:space="preserve">      </t>
    </r>
    <r>
      <rPr>
        <sz val="12"/>
        <rFont val="Arial"/>
        <family val="2"/>
      </rPr>
      <t xml:space="preserve">Board: </t>
    </r>
  </si>
  <si>
    <r>
      <t>2)</t>
    </r>
    <r>
      <rPr>
        <sz val="7"/>
        <rFont val="Times New Roman"/>
        <family val="1"/>
      </rPr>
      <t xml:space="preserve">      </t>
    </r>
    <r>
      <rPr>
        <sz val="12"/>
        <rFont val="Arial"/>
        <family val="2"/>
      </rPr>
      <t xml:space="preserve">Communications (Comm): </t>
    </r>
  </si>
  <si>
    <r>
      <t>3)</t>
    </r>
    <r>
      <rPr>
        <sz val="7"/>
        <rFont val="Times New Roman"/>
        <family val="1"/>
      </rPr>
      <t xml:space="preserve">      </t>
    </r>
    <r>
      <rPr>
        <sz val="12"/>
        <rFont val="Arial"/>
        <family val="2"/>
      </rPr>
      <t xml:space="preserve">Co-NNections: </t>
    </r>
  </si>
  <si>
    <r>
      <t>4)</t>
    </r>
    <r>
      <rPr>
        <sz val="7"/>
        <rFont val="Times New Roman"/>
        <family val="1"/>
      </rPr>
      <t xml:space="preserve">      </t>
    </r>
    <r>
      <rPr>
        <sz val="12"/>
        <rFont val="Arial"/>
        <family val="2"/>
      </rPr>
      <t xml:space="preserve">Events: </t>
    </r>
  </si>
  <si>
    <r>
      <t>5)</t>
    </r>
    <r>
      <rPr>
        <sz val="7"/>
        <rFont val="Times New Roman"/>
        <family val="1"/>
      </rPr>
      <t xml:space="preserve">      </t>
    </r>
    <r>
      <rPr>
        <sz val="12"/>
        <rFont val="Arial"/>
        <family val="2"/>
      </rPr>
      <t xml:space="preserve">Finance: </t>
    </r>
  </si>
  <si>
    <r>
      <t>6)</t>
    </r>
    <r>
      <rPr>
        <sz val="7"/>
        <rFont val="Times New Roman"/>
        <family val="1"/>
      </rPr>
      <t xml:space="preserve">      </t>
    </r>
    <r>
      <rPr>
        <sz val="12"/>
        <rFont val="Arial"/>
        <family val="2"/>
      </rPr>
      <t xml:space="preserve">Hospitals &amp; Institutions (H&amp;I): </t>
    </r>
  </si>
  <si>
    <r>
      <t>7)</t>
    </r>
    <r>
      <rPr>
        <sz val="7"/>
        <rFont val="Times New Roman"/>
        <family val="1"/>
      </rPr>
      <t xml:space="preserve">      </t>
    </r>
    <r>
      <rPr>
        <sz val="12"/>
        <rFont val="Arial"/>
        <family val="2"/>
      </rPr>
      <t xml:space="preserve">Issues Mediation (IMC): </t>
    </r>
  </si>
  <si>
    <r>
      <t>8)</t>
    </r>
    <r>
      <rPr>
        <sz val="7"/>
        <rFont val="Times New Roman"/>
        <family val="1"/>
      </rPr>
      <t xml:space="preserve">      </t>
    </r>
    <r>
      <rPr>
        <sz val="12"/>
        <rFont val="Arial"/>
        <family val="2"/>
      </rPr>
      <t xml:space="preserve">Literature: </t>
    </r>
  </si>
  <si>
    <r>
      <t>9)</t>
    </r>
    <r>
      <rPr>
        <sz val="7"/>
        <rFont val="Times New Roman"/>
        <family val="1"/>
      </rPr>
      <t xml:space="preserve">      </t>
    </r>
    <r>
      <rPr>
        <sz val="12"/>
        <rFont val="Arial"/>
        <family val="2"/>
      </rPr>
      <t xml:space="preserve">Outreach: </t>
    </r>
  </si>
  <si>
    <r>
      <t>10)</t>
    </r>
    <r>
      <rPr>
        <sz val="7"/>
        <rFont val="Times New Roman"/>
        <family val="1"/>
      </rPr>
      <t xml:space="preserve">   </t>
    </r>
    <r>
      <rPr>
        <sz val="12"/>
        <rFont val="Arial"/>
        <family val="2"/>
      </rPr>
      <t xml:space="preserve">Service Structure (SSC): </t>
    </r>
  </si>
  <si>
    <r>
      <t>11)</t>
    </r>
    <r>
      <rPr>
        <sz val="7"/>
        <rFont val="Times New Roman"/>
        <family val="1"/>
      </rPr>
      <t xml:space="preserve">   </t>
    </r>
    <r>
      <rPr>
        <sz val="12"/>
        <rFont val="Arial"/>
        <family val="2"/>
      </rPr>
      <t xml:space="preserve">Spanish Outreach (SPO): </t>
    </r>
  </si>
  <si>
    <r>
      <t>12)</t>
    </r>
    <r>
      <rPr>
        <sz val="7"/>
        <rFont val="Times New Roman"/>
        <family val="1"/>
      </rPr>
      <t xml:space="preserve">   </t>
    </r>
    <r>
      <rPr>
        <sz val="12"/>
        <rFont val="Arial"/>
        <family val="2"/>
      </rPr>
      <t xml:space="preserve">Translation Management (TMC): </t>
    </r>
  </si>
  <si>
    <r>
      <t>13)</t>
    </r>
    <r>
      <rPr>
        <sz val="7"/>
        <rFont val="Times New Roman"/>
        <family val="1"/>
      </rPr>
      <t xml:space="preserve">   </t>
    </r>
    <r>
      <rPr>
        <sz val="12"/>
        <rFont val="Arial"/>
        <family val="2"/>
      </rPr>
      <t xml:space="preserve">World Connections Committee (WCC): </t>
    </r>
  </si>
  <si>
    <t>Links:</t>
  </si>
  <si>
    <t xml:space="preserve">or </t>
  </si>
  <si>
    <t>Guidelines for a rotation of face to face CoDA Committee meetings</t>
  </si>
  <si>
    <t>=travel day + meeting days -last day if traveling that day /2 for double occupancy.</t>
  </si>
  <si>
    <t>Everyone gets 50 miles each way, those further gets 50 more</t>
  </si>
  <si>
    <t>Yr in Rotation</t>
  </si>
  <si>
    <t>Yearly x2</t>
  </si>
  <si>
    <t>2021-4</t>
  </si>
  <si>
    <t>2021-3</t>
  </si>
  <si>
    <t>2020-4</t>
  </si>
  <si>
    <t>2021-1</t>
  </si>
  <si>
    <t>2020-1</t>
  </si>
  <si>
    <t>2021-2</t>
  </si>
  <si>
    <t>2020-2</t>
  </si>
  <si>
    <t>2020-3</t>
  </si>
  <si>
    <t>miles</t>
  </si>
  <si>
    <t>totals from worksheets</t>
  </si>
  <si>
    <t>(Move over into table  at left.)</t>
  </si>
  <si>
    <t>http://coda.org/default/assets/File/2018%20CSC/Guidelines%20for%20a%20rotation%20of%20F2F%20Committee%20meetings%202018%2004%2012.pdf</t>
  </si>
  <si>
    <t>1st QTR    2020</t>
  </si>
  <si>
    <t>2nd QTR   2020</t>
  </si>
  <si>
    <t>3rd QTR   2020</t>
  </si>
  <si>
    <t>4th  QTR     2020</t>
  </si>
  <si>
    <t>Mileage (Use $0.14/mile)</t>
  </si>
  <si>
    <t>Please note that cost of passports is not a reimbursable expense by CoDA.</t>
  </si>
  <si>
    <t>Meals (Use $123/day)</t>
  </si>
  <si>
    <t>Lou</t>
  </si>
  <si>
    <t>Jack</t>
  </si>
  <si>
    <t>Addie</t>
  </si>
  <si>
    <t>2022-1</t>
  </si>
  <si>
    <t>2022-2</t>
  </si>
  <si>
    <t>2022-3</t>
  </si>
  <si>
    <t>2022-4</t>
  </si>
  <si>
    <t>New rotation?</t>
  </si>
  <si>
    <t>June, 2019</t>
  </si>
  <si>
    <t xml:space="preserve">June, 2019 </t>
  </si>
  <si>
    <t>How many CM live within 50 miles of meeting location?  (Locals)</t>
  </si>
  <si>
    <t>How many men are not local?</t>
  </si>
  <si>
    <t>How many women are not local? (calculated)</t>
  </si>
  <si>
    <t>How many non local CM will travel home on the last day of the meeting?  (Expect local person does)</t>
  </si>
  <si>
    <t>.75 travel day + meeting days +.75 for travel days (except Locals)</t>
  </si>
  <si>
    <t>CM attending less local(s)</t>
  </si>
  <si>
    <t>CSC is 4 days, will chair attend a CoDA called meeting on the day before? Blank="yes", 1="no"</t>
  </si>
  <si>
    <t>The Finance Committee would like you to use the forms on the other tabs of this workbook to build your budget for next year (2020).  If you are listed in the Liaison Table below to have a face to face in 2020, please submit a budget for a committee F2F.  If your committee desires a F2F but are not scheduled in 2020, you may submit a budget, but it may not be included in the compiled budget.   If you committee has a pressing need for a F2F and are not in next years schedule, please submit your reasons with your F2F budget request.  The face to face budgets will be combined into the general expense budget and apportioned out to committees as they submit their Application-Financial Meeting Approval Form (Application-FMAF) due by January 31, 2020. Please schedule your F2F to be completed by December first so that we can complete reimbursements by the end of the physical year on December 31, 2020.</t>
  </si>
  <si>
    <t xml:space="preserve">     COMMITTEE BUDGET PROPOSAL FOR JANUARY 1, 2020 through DECEMBER 31, 2020</t>
  </si>
  <si>
    <t>Include only 1) if you are in rotation for a F2F for the coming year                           or 2) you have compelling reason to have a F2F and include that rationalle</t>
  </si>
  <si>
    <t>(Free conference calls are easy to arrange.  See "Responsibility of Chairs Regarding Finances" [Appendix C of Expense Reimbursement Policy] for details.)</t>
  </si>
  <si>
    <t>Chair's Travel for CoDA Service Conference (CSC) 2020 Ottawa, CA</t>
  </si>
  <si>
    <t>Receipts are required for all reimbursements</t>
  </si>
  <si>
    <t>Meals Capped $55/day</t>
  </si>
  <si>
    <t>Submit to Budget@coda.org 30 days before the start of CSC. (by August 10, 2019)</t>
  </si>
  <si>
    <t>Daily meal allowance cap</t>
  </si>
  <si>
    <t>USD Daily meal allowance for Ottawa, Canada (2020)</t>
  </si>
  <si>
    <t>USD</t>
  </si>
  <si>
    <t xml:space="preserve">for intercontinental travelers </t>
  </si>
  <si>
    <t xml:space="preserve">Outreach </t>
  </si>
  <si>
    <t>Jay G.</t>
  </si>
  <si>
    <t>$</t>
  </si>
  <si>
    <t xml:space="preserve"> </t>
  </si>
  <si>
    <t>Website upgrade</t>
  </si>
  <si>
    <t>$1.100.00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</si>
</sst>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_(&quot;$&quot;* #,##0.000_);_(&quot;$&quot;* \(#,##0.000\);_(&quot;$&quot;* &quot;-&quot;??_);_(@_)"/>
    <numFmt numFmtId="165" formatCode="0.0"/>
  </numFmts>
  <fonts count="16" x14ac:knownFonts="1">
    <font>
      <sz val="10"/>
      <name val="Arial"/>
    </font>
    <font>
      <sz val="10"/>
      <name val="Arial"/>
    </font>
    <font>
      <b/>
      <sz val="10"/>
      <name val="Arial"/>
      <family val="2"/>
    </font>
    <font>
      <b/>
      <sz val="12"/>
      <name val="Arial"/>
      <family val="2"/>
    </font>
    <font>
      <sz val="12"/>
      <name val="Arial"/>
      <family val="2"/>
    </font>
    <font>
      <sz val="10"/>
      <name val="Arial"/>
      <family val="2"/>
    </font>
    <font>
      <sz val="10"/>
      <name val="Arial"/>
      <family val="2"/>
    </font>
    <font>
      <sz val="10"/>
      <name val="Arial"/>
    </font>
    <font>
      <sz val="11"/>
      <name val="Calibri"/>
      <family val="2"/>
    </font>
    <font>
      <sz val="7"/>
      <name val="Times New Roman"/>
      <family val="1"/>
    </font>
    <font>
      <sz val="8"/>
      <name val="Arial"/>
    </font>
    <font>
      <b/>
      <sz val="18"/>
      <name val="Arial"/>
      <family val="2"/>
    </font>
    <font>
      <u/>
      <sz val="10"/>
      <color theme="10"/>
      <name val="Arial"/>
      <family val="2"/>
    </font>
    <font>
      <sz val="10"/>
      <color rgb="FFFF0000"/>
      <name val="Arial"/>
      <family val="2"/>
    </font>
    <font>
      <sz val="11"/>
      <color rgb="FFFF0000"/>
      <name val="Calibri"/>
      <family val="2"/>
    </font>
    <font>
      <b/>
      <sz val="14"/>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26">
    <border>
      <left/>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right/>
      <top style="dotted">
        <color indexed="64"/>
      </top>
      <bottom/>
      <diagonal/>
    </border>
    <border>
      <left/>
      <right/>
      <top/>
      <bottom style="dotted">
        <color indexed="64"/>
      </bottom>
      <diagonal/>
    </border>
  </borders>
  <cellStyleXfs count="4">
    <xf numFmtId="0" fontId="0" fillId="0" borderId="0"/>
    <xf numFmtId="44" fontId="1" fillId="0" borderId="0" applyFont="0" applyFill="0" applyBorder="0" applyAlignment="0" applyProtection="0"/>
    <xf numFmtId="44" fontId="7" fillId="0" borderId="0" applyFont="0" applyFill="0" applyBorder="0" applyAlignment="0" applyProtection="0"/>
    <xf numFmtId="0" fontId="12" fillId="0" borderId="0" applyNumberFormat="0" applyFill="0" applyBorder="0" applyAlignment="0" applyProtection="0"/>
  </cellStyleXfs>
  <cellXfs count="150">
    <xf numFmtId="0" fontId="0" fillId="0" borderId="0" xfId="0"/>
    <xf numFmtId="0" fontId="3" fillId="0" borderId="0" xfId="0" applyFont="1"/>
    <xf numFmtId="0" fontId="4" fillId="0" borderId="0" xfId="0" applyFont="1"/>
    <xf numFmtId="0" fontId="0" fillId="0" borderId="0" xfId="0" applyBorder="1"/>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wrapText="1"/>
    </xf>
    <xf numFmtId="0" fontId="0" fillId="0" borderId="0" xfId="0" applyBorder="1" applyAlignment="1">
      <alignment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0" fillId="0" borderId="5" xfId="0" applyBorder="1"/>
    <xf numFmtId="0" fontId="2" fillId="0" borderId="6" xfId="0" applyFont="1" applyBorder="1" applyAlignment="1">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horizontal="center" vertical="center" wrapText="1"/>
    </xf>
    <xf numFmtId="0" fontId="3" fillId="0" borderId="9" xfId="0" applyFont="1" applyBorder="1"/>
    <xf numFmtId="0" fontId="4" fillId="0" borderId="10" xfId="0" applyFont="1" applyBorder="1"/>
    <xf numFmtId="0" fontId="0" fillId="0" borderId="10" xfId="0" applyBorder="1"/>
    <xf numFmtId="4" fontId="0" fillId="0" borderId="8" xfId="0" applyNumberFormat="1" applyBorder="1"/>
    <xf numFmtId="44" fontId="0" fillId="0" borderId="8" xfId="1" applyFont="1" applyBorder="1" applyAlignment="1">
      <alignment wrapText="1"/>
    </xf>
    <xf numFmtId="44" fontId="0" fillId="0" borderId="11" xfId="1" applyFont="1" applyBorder="1" applyAlignment="1">
      <alignment wrapText="1"/>
    </xf>
    <xf numFmtId="44" fontId="0" fillId="0" borderId="12" xfId="1" applyFont="1" applyBorder="1" applyAlignment="1">
      <alignment wrapText="1"/>
    </xf>
    <xf numFmtId="44" fontId="0" fillId="0" borderId="13" xfId="1" applyFont="1" applyBorder="1" applyAlignment="1">
      <alignment wrapText="1"/>
    </xf>
    <xf numFmtId="44" fontId="0" fillId="0" borderId="2" xfId="1" applyFont="1" applyBorder="1" applyAlignment="1">
      <alignment wrapText="1"/>
    </xf>
    <xf numFmtId="44" fontId="0" fillId="0" borderId="2" xfId="1" applyFont="1" applyBorder="1"/>
    <xf numFmtId="44" fontId="0" fillId="0" borderId="14" xfId="1" applyFont="1" applyBorder="1"/>
    <xf numFmtId="44" fontId="0" fillId="0" borderId="3" xfId="1" applyFont="1" applyBorder="1"/>
    <xf numFmtId="44" fontId="0" fillId="0" borderId="15" xfId="1" applyFont="1" applyBorder="1"/>
    <xf numFmtId="44" fontId="0" fillId="0" borderId="16" xfId="1" applyFont="1" applyBorder="1"/>
    <xf numFmtId="0" fontId="3" fillId="0" borderId="6" xfId="0" applyFont="1" applyBorder="1" applyAlignment="1">
      <alignment horizontal="right" vertical="center"/>
    </xf>
    <xf numFmtId="0" fontId="2" fillId="0" borderId="0" xfId="0" applyFont="1" applyFill="1" applyBorder="1" applyAlignment="1">
      <alignment horizontal="righ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44" fontId="0" fillId="0" borderId="0" xfId="1" applyFont="1"/>
    <xf numFmtId="164" fontId="0" fillId="0" borderId="0" xfId="1" applyNumberFormat="1" applyFont="1"/>
    <xf numFmtId="0" fontId="0" fillId="0" borderId="0" xfId="0" applyAlignment="1">
      <alignment horizontal="left"/>
    </xf>
    <xf numFmtId="0" fontId="0" fillId="0" borderId="0" xfId="0" applyAlignment="1">
      <alignment horizontal="left" wrapText="1"/>
    </xf>
    <xf numFmtId="0" fontId="2" fillId="0" borderId="0" xfId="0" applyFont="1" applyFill="1" applyBorder="1" applyAlignment="1">
      <alignment horizontal="left" vertical="center"/>
    </xf>
    <xf numFmtId="165" fontId="6" fillId="2" borderId="2" xfId="1" applyNumberFormat="1" applyFont="1" applyFill="1" applyBorder="1" applyAlignment="1">
      <alignment vertical="center"/>
    </xf>
    <xf numFmtId="1" fontId="6" fillId="2" borderId="2" xfId="1" applyNumberFormat="1" applyFont="1" applyFill="1" applyBorder="1" applyAlignment="1">
      <alignment vertical="center"/>
    </xf>
    <xf numFmtId="1" fontId="0" fillId="0" borderId="2" xfId="1" applyNumberFormat="1" applyFont="1" applyFill="1" applyBorder="1" applyAlignment="1">
      <alignment vertical="center"/>
    </xf>
    <xf numFmtId="44" fontId="0" fillId="0" borderId="0" xfId="0" applyNumberFormat="1" applyAlignment="1">
      <alignment vertical="center"/>
    </xf>
    <xf numFmtId="44" fontId="0" fillId="0" borderId="2" xfId="1" applyFont="1" applyBorder="1" applyAlignment="1">
      <alignment vertical="center"/>
    </xf>
    <xf numFmtId="44" fontId="6" fillId="2" borderId="2" xfId="1" applyFont="1" applyFill="1" applyBorder="1" applyAlignment="1">
      <alignment vertical="center"/>
    </xf>
    <xf numFmtId="44" fontId="6" fillId="3" borderId="17" xfId="1" applyFont="1" applyFill="1" applyBorder="1"/>
    <xf numFmtId="0" fontId="5" fillId="0" borderId="17" xfId="0" quotePrefix="1" applyFont="1" applyBorder="1" applyAlignment="1">
      <alignment horizontal="right" wrapText="1"/>
    </xf>
    <xf numFmtId="44" fontId="5" fillId="3" borderId="17" xfId="1" quotePrefix="1" applyFont="1" applyFill="1" applyBorder="1" applyAlignment="1">
      <alignment horizontal="right" wrapText="1"/>
    </xf>
    <xf numFmtId="0" fontId="0" fillId="0" borderId="17" xfId="0" applyBorder="1" applyAlignment="1">
      <alignment wrapText="1"/>
    </xf>
    <xf numFmtId="0" fontId="0" fillId="0" borderId="17" xfId="0" applyBorder="1" applyAlignment="1">
      <alignment horizontal="left"/>
    </xf>
    <xf numFmtId="0" fontId="0" fillId="0" borderId="17" xfId="0" quotePrefix="1" applyBorder="1" applyAlignment="1">
      <alignment wrapText="1"/>
    </xf>
    <xf numFmtId="0" fontId="0" fillId="0" borderId="17" xfId="0" applyBorder="1"/>
    <xf numFmtId="44" fontId="0" fillId="0" borderId="17" xfId="1" applyFont="1" applyBorder="1" applyAlignment="1">
      <alignment horizontal="left"/>
    </xf>
    <xf numFmtId="164" fontId="0" fillId="0" borderId="17" xfId="1" applyNumberFormat="1" applyFont="1" applyBorder="1" applyAlignment="1">
      <alignment horizontal="left"/>
    </xf>
    <xf numFmtId="0" fontId="6" fillId="3" borderId="17" xfId="1" applyNumberFormat="1" applyFont="1" applyFill="1" applyBorder="1"/>
    <xf numFmtId="0" fontId="0" fillId="0" borderId="0" xfId="0" applyAlignment="1">
      <alignment horizontal="center"/>
    </xf>
    <xf numFmtId="44" fontId="0" fillId="0" borderId="0" xfId="0" applyNumberFormat="1"/>
    <xf numFmtId="44" fontId="0" fillId="0" borderId="2" xfId="2" applyFont="1" applyBorder="1"/>
    <xf numFmtId="44" fontId="7" fillId="3" borderId="0" xfId="2" applyFont="1" applyFill="1"/>
    <xf numFmtId="0" fontId="5" fillId="0" borderId="0" xfId="0" quotePrefix="1" applyFont="1" applyAlignment="1">
      <alignment horizontal="right" wrapText="1"/>
    </xf>
    <xf numFmtId="44" fontId="5" fillId="0" borderId="0" xfId="2" quotePrefix="1" applyFont="1" applyAlignment="1">
      <alignment horizontal="right" wrapText="1"/>
    </xf>
    <xf numFmtId="0" fontId="0" fillId="0" borderId="0" xfId="0" quotePrefix="1" applyAlignment="1">
      <alignment wrapText="1"/>
    </xf>
    <xf numFmtId="44" fontId="0" fillId="0" borderId="0" xfId="2" applyFont="1" applyAlignment="1">
      <alignment horizontal="left"/>
    </xf>
    <xf numFmtId="164" fontId="0" fillId="0" borderId="0" xfId="2" applyNumberFormat="1" applyFont="1" applyAlignment="1">
      <alignment horizontal="left"/>
    </xf>
    <xf numFmtId="44" fontId="7" fillId="2" borderId="6" xfId="2" applyFont="1" applyFill="1" applyBorder="1"/>
    <xf numFmtId="0" fontId="0" fillId="0" borderId="18" xfId="0" applyFill="1" applyBorder="1" applyAlignment="1">
      <alignment vertical="center"/>
    </xf>
    <xf numFmtId="44" fontId="7" fillId="2" borderId="5" xfId="2" applyFont="1" applyFill="1" applyBorder="1"/>
    <xf numFmtId="0" fontId="0" fillId="0" borderId="19" xfId="0" applyBorder="1"/>
    <xf numFmtId="0" fontId="0" fillId="2" borderId="2" xfId="0" applyFill="1" applyBorder="1"/>
    <xf numFmtId="44" fontId="0" fillId="0" borderId="2" xfId="0" applyNumberFormat="1" applyBorder="1"/>
    <xf numFmtId="0" fontId="0" fillId="0" borderId="0" xfId="0" applyBorder="1" applyAlignment="1">
      <alignment vertical="center" wrapText="1"/>
    </xf>
    <xf numFmtId="164" fontId="0" fillId="0" borderId="0" xfId="2" applyNumberFormat="1" applyFont="1" applyAlignment="1">
      <alignment vertical="center"/>
    </xf>
    <xf numFmtId="0" fontId="0" fillId="0" borderId="0" xfId="0" applyAlignment="1">
      <alignment horizontal="left" vertical="center"/>
    </xf>
    <xf numFmtId="44" fontId="0" fillId="0" borderId="0" xfId="2" applyFont="1" applyAlignment="1">
      <alignment vertical="center"/>
    </xf>
    <xf numFmtId="2" fontId="7" fillId="3" borderId="0" xfId="2" applyNumberFormat="1" applyFont="1" applyFill="1"/>
    <xf numFmtId="0" fontId="5" fillId="0" borderId="0" xfId="0" applyFont="1" applyAlignment="1">
      <alignment horizontal="left" vertical="center"/>
    </xf>
    <xf numFmtId="0" fontId="8" fillId="0" borderId="0" xfId="0" applyFont="1" applyAlignment="1">
      <alignment vertical="center"/>
    </xf>
    <xf numFmtId="0" fontId="0" fillId="0" borderId="0" xfId="0" applyFill="1"/>
    <xf numFmtId="0" fontId="4" fillId="0" borderId="0" xfId="0" applyFont="1" applyAlignment="1">
      <alignment horizontal="left" vertical="center" indent="5"/>
    </xf>
    <xf numFmtId="0" fontId="4" fillId="0" borderId="0" xfId="0" applyFont="1" applyAlignment="1">
      <alignment horizontal="left" vertical="center" indent="4"/>
    </xf>
    <xf numFmtId="0" fontId="8" fillId="0" borderId="0" xfId="0" applyFont="1" applyAlignment="1">
      <alignment horizontal="right" vertical="center" wrapText="1"/>
    </xf>
    <xf numFmtId="0" fontId="4" fillId="0" borderId="0" xfId="0" applyFont="1" applyAlignment="1">
      <alignment horizontal="left" vertical="center"/>
    </xf>
    <xf numFmtId="0" fontId="0" fillId="0" borderId="0" xfId="0" applyFill="1" applyAlignment="1">
      <alignment horizontal="left"/>
    </xf>
    <xf numFmtId="0" fontId="4" fillId="0" borderId="0" xfId="0" applyFont="1" applyAlignment="1">
      <alignment horizontal="center"/>
    </xf>
    <xf numFmtId="44" fontId="0" fillId="0" borderId="2" xfId="1" applyFont="1" applyFill="1" applyBorder="1" applyAlignment="1">
      <alignment vertical="center"/>
    </xf>
    <xf numFmtId="0" fontId="5" fillId="0" borderId="17" xfId="0" applyFont="1" applyBorder="1"/>
    <xf numFmtId="0" fontId="5" fillId="0" borderId="0" xfId="0" applyFont="1"/>
    <xf numFmtId="0" fontId="5" fillId="0" borderId="0" xfId="0" applyFont="1" applyAlignment="1">
      <alignment horizontal="center" vertical="center" wrapText="1"/>
    </xf>
    <xf numFmtId="0" fontId="8" fillId="0" borderId="0" xfId="0" applyFont="1" applyAlignment="1">
      <alignment horizontal="left" vertical="center" wrapText="1"/>
    </xf>
    <xf numFmtId="0" fontId="0" fillId="0" borderId="0" xfId="0" applyFill="1" applyAlignment="1">
      <alignment wrapText="1"/>
    </xf>
    <xf numFmtId="0" fontId="2" fillId="0" borderId="0" xfId="0" applyFont="1" applyAlignment="1">
      <alignment horizontal="center" vertical="center" wrapText="1"/>
    </xf>
    <xf numFmtId="0" fontId="12" fillId="0" borderId="0" xfId="3" applyFill="1" applyAlignment="1">
      <alignment horizontal="left"/>
    </xf>
    <xf numFmtId="0" fontId="13" fillId="0" borderId="0" xfId="0" applyFont="1" applyAlignment="1">
      <alignment horizontal="center"/>
    </xf>
    <xf numFmtId="0" fontId="14" fillId="0" borderId="0" xfId="0" applyFont="1" applyFill="1" applyAlignment="1">
      <alignment horizontal="left" vertical="center" wrapText="1"/>
    </xf>
    <xf numFmtId="0" fontId="5" fillId="0" borderId="0" xfId="0" applyFont="1" applyAlignment="1">
      <alignment horizontal="center"/>
    </xf>
    <xf numFmtId="16" fontId="0" fillId="0" borderId="0" xfId="0" applyNumberFormat="1" applyBorder="1"/>
    <xf numFmtId="14" fontId="0" fillId="0" borderId="0" xfId="0" applyNumberFormat="1" applyBorder="1"/>
    <xf numFmtId="0" fontId="5" fillId="0" borderId="0" xfId="0" applyFont="1" applyBorder="1"/>
    <xf numFmtId="0" fontId="5" fillId="0" borderId="0" xfId="0" applyFont="1" applyFill="1" applyBorder="1"/>
    <xf numFmtId="0" fontId="15" fillId="0" borderId="5" xfId="0" applyFont="1" applyBorder="1" applyAlignment="1">
      <alignment horizontal="center" wrapText="1"/>
    </xf>
    <xf numFmtId="0" fontId="0" fillId="0" borderId="0" xfId="0"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12" fillId="0" borderId="0" xfId="3" applyFill="1" applyAlignment="1">
      <alignment wrapText="1"/>
    </xf>
    <xf numFmtId="0" fontId="0" fillId="0" borderId="0" xfId="0" applyFill="1" applyAlignment="1">
      <alignment wrapText="1"/>
    </xf>
    <xf numFmtId="0" fontId="12" fillId="0" borderId="0" xfId="3" applyFill="1" applyAlignment="1">
      <alignment horizontal="left"/>
    </xf>
    <xf numFmtId="0" fontId="11" fillId="0" borderId="0" xfId="0" applyFont="1" applyBorder="1" applyAlignment="1">
      <alignment horizontal="center"/>
    </xf>
    <xf numFmtId="0" fontId="0" fillId="0" borderId="0" xfId="0" applyAlignment="1">
      <alignment horizontal="left"/>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4" fillId="0" borderId="6" xfId="0" applyFont="1" applyBorder="1" applyAlignment="1">
      <alignment horizontal="left"/>
    </xf>
    <xf numFmtId="0" fontId="4" fillId="0" borderId="14" xfId="0" applyFont="1" applyBorder="1" applyAlignment="1">
      <alignment horizontal="left"/>
    </xf>
    <xf numFmtId="0" fontId="3" fillId="0" borderId="6" xfId="0" applyFont="1" applyBorder="1" applyAlignment="1">
      <alignment horizontal="left"/>
    </xf>
    <xf numFmtId="0" fontId="3" fillId="0" borderId="14" xfId="0" applyFont="1" applyBorder="1" applyAlignment="1">
      <alignment horizontal="left"/>
    </xf>
    <xf numFmtId="0" fontId="0" fillId="0" borderId="6" xfId="0" applyBorder="1" applyAlignment="1">
      <alignment horizontal="left"/>
    </xf>
    <xf numFmtId="0" fontId="0" fillId="0" borderId="14" xfId="0" applyBorder="1" applyAlignment="1">
      <alignment horizontal="left"/>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0" fillId="0" borderId="6" xfId="0" applyBorder="1" applyAlignment="1">
      <alignment horizontal="left" vertical="center" wrapText="1"/>
    </xf>
    <xf numFmtId="0" fontId="0" fillId="0" borderId="14" xfId="0" applyBorder="1" applyAlignment="1">
      <alignment horizontal="left" vertical="center" wrapText="1"/>
    </xf>
    <xf numFmtId="0" fontId="0" fillId="2" borderId="23" xfId="0" applyFill="1" applyBorder="1" applyAlignment="1">
      <alignment horizontal="left" vertical="center"/>
    </xf>
    <xf numFmtId="0" fontId="0" fillId="2" borderId="0" xfId="0" applyFill="1" applyBorder="1" applyAlignment="1">
      <alignment horizontal="left" vertical="center"/>
    </xf>
    <xf numFmtId="0" fontId="0" fillId="2" borderId="23" xfId="0" applyFill="1" applyBorder="1" applyAlignment="1">
      <alignment horizontal="left"/>
    </xf>
    <xf numFmtId="0" fontId="0" fillId="2" borderId="0" xfId="0" applyFill="1" applyBorder="1" applyAlignment="1">
      <alignment horizontal="left"/>
    </xf>
    <xf numFmtId="0" fontId="0" fillId="3" borderId="0" xfId="0" applyFill="1" applyAlignment="1">
      <alignment horizont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17" xfId="0" applyBorder="1" applyAlignment="1">
      <alignment horizontal="left"/>
    </xf>
    <xf numFmtId="0" fontId="0" fillId="0" borderId="0" xfId="0" applyAlignment="1">
      <alignment horizontal="left" wrapText="1"/>
    </xf>
    <xf numFmtId="0" fontId="0" fillId="0" borderId="0" xfId="0" applyAlignment="1">
      <alignment horizontal="right"/>
    </xf>
    <xf numFmtId="0" fontId="0" fillId="0" borderId="0" xfId="0" applyAlignment="1">
      <alignment horizontal="right" wrapText="1"/>
    </xf>
    <xf numFmtId="0" fontId="0" fillId="0" borderId="0" xfId="0" applyAlignment="1">
      <alignment horizontal="center" wrapText="1"/>
    </xf>
    <xf numFmtId="14" fontId="0" fillId="0" borderId="0" xfId="0" applyNumberFormat="1" applyAlignment="1">
      <alignment horizontal="center" wrapText="1"/>
    </xf>
    <xf numFmtId="0" fontId="0" fillId="0" borderId="23" xfId="0" applyBorder="1" applyAlignment="1">
      <alignment horizontal="left" wrapText="1"/>
    </xf>
    <xf numFmtId="0" fontId="0" fillId="0" borderId="0" xfId="0" applyAlignment="1">
      <alignment horizontal="center"/>
    </xf>
    <xf numFmtId="0" fontId="0" fillId="0" borderId="0" xfId="0" applyAlignment="1">
      <alignment horizontal="left" vertical="top"/>
    </xf>
    <xf numFmtId="8" fontId="0" fillId="0" borderId="14" xfId="1" applyNumberFormat="1" applyFont="1" applyBorder="1" applyAlignment="1">
      <alignment wrapText="1"/>
    </xf>
    <xf numFmtId="8" fontId="0" fillId="0" borderId="2" xfId="1" applyNumberFormat="1" applyFont="1" applyBorder="1" applyAlignment="1">
      <alignment wrapText="1"/>
    </xf>
    <xf numFmtId="8" fontId="0" fillId="0" borderId="2" xfId="1" applyNumberFormat="1" applyFont="1" applyBorder="1"/>
  </cellXfs>
  <cellStyles count="4">
    <cellStyle name="Currency" xfId="1" builtinId="4"/>
    <cellStyle name="Currency 2" xfId="2" xr:uid="{00000000-0005-0000-0000-000001000000}"/>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oda.org/default/assets/File/2018%20CSC/Guidelines%20for%20a%20rotation%20of%20F2F%20Committee%20meetings%202018%2004%2012.pdf" TargetMode="External"/><Relationship Id="rId2" Type="http://schemas.openxmlformats.org/officeDocument/2006/relationships/hyperlink" Target="http://coda.org/default/assets/File/2018%20CSC/Guidelines%20for%20a%20rotation%20of%20F2F%20Committee%20meetings%202018%2004%2012.pdf" TargetMode="External"/><Relationship Id="rId1" Type="http://schemas.openxmlformats.org/officeDocument/2006/relationships/hyperlink" Target="http://coda.org/default/assets/File/Finance/Guidelines%20for%20a%20rotation%20for%20funding%20f2f%20meetings%202017%2008%200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zoomScaleNormal="100" workbookViewId="0">
      <selection activeCell="A2" sqref="A2:F2"/>
    </sheetView>
  </sheetViews>
  <sheetFormatPr defaultRowHeight="12.75" x14ac:dyDescent="0.35"/>
  <cols>
    <col min="1" max="1" width="7" customWidth="1"/>
    <col min="2" max="2" width="25.6640625" customWidth="1"/>
    <col min="3" max="3" width="20.6640625" customWidth="1"/>
    <col min="4" max="4" width="14.46484375" customWidth="1"/>
    <col min="5" max="5" width="8" customWidth="1"/>
    <col min="6" max="7" width="15.53125" style="59" customWidth="1"/>
    <col min="9" max="9" width="10.53125" customWidth="1"/>
    <col min="11" max="11" width="15.46484375" customWidth="1"/>
    <col min="12" max="12" width="16.33203125" customWidth="1"/>
    <col min="13" max="13" width="22.86328125" customWidth="1"/>
  </cols>
  <sheetData>
    <row r="1" spans="1:13" ht="21.75" customHeight="1" x14ac:dyDescent="0.35">
      <c r="A1" s="80" t="s">
        <v>67</v>
      </c>
      <c r="B1" s="90"/>
      <c r="C1" s="90"/>
      <c r="D1" s="90"/>
      <c r="E1" s="90"/>
      <c r="F1" s="98" t="s">
        <v>120</v>
      </c>
      <c r="G1" s="96"/>
      <c r="H1" s="81"/>
      <c r="I1" s="81"/>
      <c r="J1" s="81"/>
      <c r="K1" s="81"/>
      <c r="L1" s="81"/>
      <c r="M1" s="81"/>
    </row>
    <row r="2" spans="1:13" ht="150" customHeight="1" x14ac:dyDescent="0.35">
      <c r="A2" s="107" t="s">
        <v>129</v>
      </c>
      <c r="B2" s="107"/>
      <c r="C2" s="107"/>
      <c r="D2" s="107"/>
      <c r="E2" s="107"/>
      <c r="F2" s="107"/>
      <c r="G2" s="97"/>
      <c r="H2" s="107"/>
      <c r="I2" s="107"/>
      <c r="J2" s="107"/>
      <c r="K2" s="107"/>
      <c r="L2" s="107"/>
      <c r="M2" s="107"/>
    </row>
    <row r="3" spans="1:13" ht="28.5" customHeight="1" x14ac:dyDescent="0.35">
      <c r="A3" s="108" t="s">
        <v>68</v>
      </c>
      <c r="B3" s="108"/>
      <c r="C3" s="108"/>
      <c r="D3" s="108"/>
      <c r="E3" s="108"/>
      <c r="F3" s="108"/>
      <c r="G3" s="92"/>
    </row>
    <row r="4" spans="1:13" x14ac:dyDescent="0.35">
      <c r="A4" s="81" t="s">
        <v>69</v>
      </c>
    </row>
    <row r="5" spans="1:13" x14ac:dyDescent="0.35">
      <c r="A5" s="113" t="s">
        <v>70</v>
      </c>
      <c r="B5" s="113"/>
      <c r="C5" s="113"/>
    </row>
    <row r="6" spans="1:13" x14ac:dyDescent="0.35">
      <c r="G6" s="104"/>
      <c r="H6" s="112"/>
      <c r="I6" s="112"/>
      <c r="J6" s="112"/>
      <c r="K6" s="3"/>
    </row>
    <row r="7" spans="1:13" x14ac:dyDescent="0.35">
      <c r="G7" s="104"/>
      <c r="H7" s="112"/>
      <c r="I7" s="112"/>
      <c r="J7" s="112"/>
      <c r="K7" s="3"/>
    </row>
    <row r="8" spans="1:13" ht="14.25" x14ac:dyDescent="0.35">
      <c r="A8" s="80"/>
      <c r="F8" s="59" t="s">
        <v>119</v>
      </c>
      <c r="G8" s="105"/>
      <c r="H8" s="3"/>
      <c r="I8" s="3"/>
      <c r="J8" s="3"/>
      <c r="K8" s="3"/>
    </row>
    <row r="9" spans="1:13" ht="15" x14ac:dyDescent="0.4">
      <c r="B9" s="82" t="s">
        <v>71</v>
      </c>
      <c r="C9" s="82" t="s">
        <v>121</v>
      </c>
      <c r="D9" s="85" t="s">
        <v>72</v>
      </c>
      <c r="F9" s="87" t="s">
        <v>91</v>
      </c>
      <c r="G9" s="104"/>
      <c r="H9" s="3"/>
      <c r="I9" s="101"/>
      <c r="J9" s="102"/>
      <c r="K9" s="3"/>
    </row>
    <row r="10" spans="1:13" ht="15" x14ac:dyDescent="0.4">
      <c r="A10" s="83" t="s">
        <v>73</v>
      </c>
      <c r="D10" s="85" t="s">
        <v>112</v>
      </c>
      <c r="E10" s="86"/>
      <c r="F10" s="87" t="s">
        <v>92</v>
      </c>
      <c r="G10" s="104"/>
      <c r="H10" s="3"/>
      <c r="I10" s="3"/>
      <c r="J10" s="3"/>
      <c r="K10" s="3"/>
    </row>
    <row r="11" spans="1:13" ht="15" x14ac:dyDescent="0.4">
      <c r="A11" s="83" t="s">
        <v>74</v>
      </c>
      <c r="D11" s="85" t="s">
        <v>113</v>
      </c>
      <c r="E11" s="86"/>
      <c r="F11" s="87" t="s">
        <v>118</v>
      </c>
      <c r="G11" s="106"/>
      <c r="H11" s="3"/>
      <c r="I11" s="3"/>
      <c r="J11" s="3"/>
      <c r="K11" s="3"/>
    </row>
    <row r="12" spans="1:13" ht="15" x14ac:dyDescent="0.4">
      <c r="A12" s="83" t="s">
        <v>75</v>
      </c>
      <c r="D12" s="85" t="s">
        <v>113</v>
      </c>
      <c r="E12" s="86"/>
      <c r="F12" s="87" t="s">
        <v>96</v>
      </c>
      <c r="G12" s="106"/>
      <c r="H12" s="3"/>
      <c r="I12" s="3"/>
      <c r="J12" s="3"/>
      <c r="K12" s="3"/>
    </row>
    <row r="13" spans="1:13" ht="15" x14ac:dyDescent="0.4">
      <c r="A13" s="83" t="s">
        <v>76</v>
      </c>
      <c r="D13" s="85" t="s">
        <v>114</v>
      </c>
      <c r="E13" s="86"/>
      <c r="F13" s="87" t="s">
        <v>115</v>
      </c>
      <c r="G13" s="106"/>
      <c r="H13" s="3"/>
      <c r="I13" s="3"/>
      <c r="J13" s="99"/>
      <c r="K13" s="3"/>
    </row>
    <row r="14" spans="1:13" ht="15" x14ac:dyDescent="0.4">
      <c r="A14" s="83" t="s">
        <v>77</v>
      </c>
      <c r="D14" s="85" t="s">
        <v>112</v>
      </c>
      <c r="E14" s="86"/>
      <c r="F14" s="87" t="s">
        <v>93</v>
      </c>
      <c r="G14" s="106"/>
      <c r="H14" s="3"/>
      <c r="I14" s="99"/>
      <c r="J14" s="99"/>
      <c r="K14" s="3"/>
    </row>
    <row r="15" spans="1:13" ht="15" x14ac:dyDescent="0.4">
      <c r="A15" s="83" t="s">
        <v>78</v>
      </c>
      <c r="D15" s="85" t="s">
        <v>114</v>
      </c>
      <c r="E15" s="86"/>
      <c r="F15" s="87" t="s">
        <v>95</v>
      </c>
      <c r="G15" s="106"/>
      <c r="H15" s="3"/>
      <c r="I15" s="3"/>
      <c r="J15" s="3"/>
      <c r="K15" s="3"/>
    </row>
    <row r="16" spans="1:13" ht="15" x14ac:dyDescent="0.4">
      <c r="A16" s="83" t="s">
        <v>79</v>
      </c>
      <c r="D16" s="85" t="s">
        <v>113</v>
      </c>
      <c r="E16" s="86"/>
      <c r="F16" s="87" t="s">
        <v>97</v>
      </c>
      <c r="G16" s="104"/>
      <c r="H16" s="3"/>
      <c r="I16" s="3"/>
      <c r="J16" s="3"/>
      <c r="K16" s="3"/>
    </row>
    <row r="17" spans="1:11" ht="15" x14ac:dyDescent="0.4">
      <c r="A17" s="83" t="s">
        <v>80</v>
      </c>
      <c r="D17" s="85" t="s">
        <v>114</v>
      </c>
      <c r="E17" s="86"/>
      <c r="F17" s="87" t="s">
        <v>98</v>
      </c>
      <c r="G17" s="106"/>
      <c r="H17" s="3"/>
      <c r="I17" s="100"/>
      <c r="J17" s="3"/>
      <c r="K17" s="3"/>
    </row>
    <row r="18" spans="1:11" ht="15" x14ac:dyDescent="0.4">
      <c r="A18" s="83" t="s">
        <v>81</v>
      </c>
      <c r="D18" s="85" t="s">
        <v>112</v>
      </c>
      <c r="E18" s="86"/>
      <c r="F18" s="87" t="s">
        <v>94</v>
      </c>
      <c r="G18" s="106"/>
      <c r="H18" s="3"/>
      <c r="I18" s="100"/>
      <c r="J18" s="3"/>
      <c r="K18" s="3"/>
    </row>
    <row r="19" spans="1:11" ht="15" x14ac:dyDescent="0.4">
      <c r="A19" s="83" t="s">
        <v>82</v>
      </c>
      <c r="D19" s="85" t="s">
        <v>112</v>
      </c>
      <c r="E19" s="86"/>
      <c r="F19" s="87" t="s">
        <v>99</v>
      </c>
      <c r="G19" s="104"/>
      <c r="H19" s="3"/>
      <c r="I19" s="3"/>
      <c r="J19" s="3"/>
      <c r="K19" s="3"/>
    </row>
    <row r="20" spans="1:11" ht="15" x14ac:dyDescent="0.4">
      <c r="A20" s="83" t="s">
        <v>83</v>
      </c>
      <c r="D20" s="85" t="s">
        <v>112</v>
      </c>
      <c r="E20" s="86"/>
      <c r="F20" s="87" t="s">
        <v>116</v>
      </c>
      <c r="G20" s="106"/>
      <c r="H20" s="3"/>
      <c r="I20" s="3"/>
      <c r="J20" s="99"/>
      <c r="K20" s="3"/>
    </row>
    <row r="21" spans="1:11" ht="15" x14ac:dyDescent="0.4">
      <c r="A21" s="83" t="s">
        <v>84</v>
      </c>
      <c r="D21" s="85" t="s">
        <v>112</v>
      </c>
      <c r="E21" s="86"/>
      <c r="F21" s="87" t="s">
        <v>117</v>
      </c>
      <c r="G21" s="106"/>
      <c r="H21" s="3"/>
      <c r="I21" s="3"/>
      <c r="J21" s="99"/>
      <c r="K21" s="3"/>
    </row>
    <row r="22" spans="1:11" ht="15" x14ac:dyDescent="0.4">
      <c r="A22" s="83" t="s">
        <v>85</v>
      </c>
      <c r="D22" s="85" t="s">
        <v>113</v>
      </c>
      <c r="E22" s="81"/>
      <c r="F22" s="87" t="s">
        <v>100</v>
      </c>
      <c r="G22" s="106"/>
      <c r="H22" s="3"/>
      <c r="I22" s="3"/>
      <c r="J22" s="3"/>
      <c r="K22" s="3"/>
    </row>
    <row r="23" spans="1:11" ht="15" x14ac:dyDescent="0.35">
      <c r="A23" s="83"/>
      <c r="G23" s="104"/>
      <c r="H23" s="3"/>
      <c r="I23" s="3"/>
      <c r="J23" s="3"/>
      <c r="K23" s="3"/>
    </row>
    <row r="24" spans="1:11" ht="14.25" x14ac:dyDescent="0.35">
      <c r="A24" s="84" t="s">
        <v>86</v>
      </c>
    </row>
    <row r="25" spans="1:11" ht="14.25" x14ac:dyDescent="0.35">
      <c r="A25" s="84">
        <v>1</v>
      </c>
      <c r="B25" s="111" t="s">
        <v>88</v>
      </c>
      <c r="C25" s="111"/>
      <c r="D25" s="111"/>
      <c r="E25" s="111"/>
      <c r="F25" s="111"/>
      <c r="G25" s="95"/>
      <c r="I25" s="90"/>
    </row>
    <row r="26" spans="1:11" ht="30" customHeight="1" x14ac:dyDescent="0.35">
      <c r="A26" s="84" t="s">
        <v>87</v>
      </c>
      <c r="B26" s="109" t="s">
        <v>104</v>
      </c>
      <c r="C26" s="110"/>
      <c r="D26" s="110"/>
      <c r="E26" s="110"/>
      <c r="F26" s="110"/>
      <c r="G26" s="93"/>
    </row>
    <row r="27" spans="1:11" ht="15" x14ac:dyDescent="0.35">
      <c r="A27" s="83"/>
    </row>
    <row r="28" spans="1:11" ht="15" x14ac:dyDescent="0.35">
      <c r="A28" s="83"/>
    </row>
    <row r="29" spans="1:11" ht="15" x14ac:dyDescent="0.35">
      <c r="A29" s="83"/>
    </row>
    <row r="30" spans="1:11" ht="15" x14ac:dyDescent="0.35">
      <c r="A30" s="83"/>
    </row>
  </sheetData>
  <mergeCells count="7">
    <mergeCell ref="A2:F2"/>
    <mergeCell ref="A3:F3"/>
    <mergeCell ref="B26:F26"/>
    <mergeCell ref="H2:M2"/>
    <mergeCell ref="B25:F25"/>
    <mergeCell ref="H6:J7"/>
    <mergeCell ref="A5:C5"/>
  </mergeCells>
  <phoneticPr fontId="10" type="noConversion"/>
  <hyperlinks>
    <hyperlink ref="B25" r:id="rId1" display="http://coda.org/default/assets/File/Finance/Guidelines for a rotation for funding f2f meetings 2017 08 09.pdf" xr:uid="{00000000-0004-0000-0000-000000000000}"/>
    <hyperlink ref="B26" r:id="rId2" xr:uid="{00000000-0004-0000-0000-000001000000}"/>
    <hyperlink ref="B25:F25" r:id="rId3" display="Guidelines for a rotation of face to face CoDA Committee meetings"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40"/>
  <sheetViews>
    <sheetView tabSelected="1" topLeftCell="A15" zoomScaleNormal="100" workbookViewId="0">
      <selection activeCell="E31" sqref="E31"/>
    </sheetView>
  </sheetViews>
  <sheetFormatPr defaultRowHeight="12.75" x14ac:dyDescent="0.35"/>
  <cols>
    <col min="1" max="1" width="2.86328125" customWidth="1"/>
    <col min="2" max="2" width="40.33203125" customWidth="1"/>
    <col min="3" max="6" width="11.53125" customWidth="1"/>
    <col min="7" max="7" width="14.33203125" customWidth="1"/>
    <col min="9" max="9" width="10.6640625" customWidth="1"/>
    <col min="10" max="10" width="19.33203125" customWidth="1"/>
  </cols>
  <sheetData>
    <row r="1" spans="1:11" s="1" customFormat="1" ht="35.25" customHeight="1" x14ac:dyDescent="0.4">
      <c r="A1" s="19"/>
      <c r="B1" s="114" t="s">
        <v>17</v>
      </c>
      <c r="C1" s="114"/>
      <c r="D1" s="114"/>
      <c r="E1" s="114"/>
      <c r="F1" s="114"/>
      <c r="G1" s="115"/>
    </row>
    <row r="2" spans="1:11" s="2" customFormat="1" ht="20.100000000000001" customHeight="1" x14ac:dyDescent="0.4">
      <c r="A2" s="20"/>
      <c r="B2" s="33" t="s">
        <v>10</v>
      </c>
      <c r="C2" s="118" t="s">
        <v>141</v>
      </c>
      <c r="D2" s="118"/>
      <c r="E2" s="118"/>
      <c r="F2" s="118"/>
      <c r="G2" s="119"/>
    </row>
    <row r="3" spans="1:11" s="2" customFormat="1" ht="20.100000000000001" customHeight="1" x14ac:dyDescent="0.4">
      <c r="A3" s="20"/>
      <c r="B3" s="33" t="s">
        <v>23</v>
      </c>
      <c r="C3" s="120" t="s">
        <v>142</v>
      </c>
      <c r="D3" s="120"/>
      <c r="E3" s="120"/>
      <c r="F3" s="120"/>
      <c r="G3" s="121"/>
    </row>
    <row r="4" spans="1:11" ht="20.100000000000001" hidden="1" customHeight="1" x14ac:dyDescent="0.35">
      <c r="A4" s="21"/>
      <c r="B4" s="33" t="s">
        <v>11</v>
      </c>
      <c r="C4" s="122"/>
      <c r="D4" s="122"/>
      <c r="E4" s="122"/>
      <c r="F4" s="122"/>
      <c r="G4" s="123"/>
    </row>
    <row r="5" spans="1:11" ht="20.100000000000001" hidden="1" customHeight="1" x14ac:dyDescent="0.35">
      <c r="A5" s="21"/>
      <c r="B5" s="33" t="s">
        <v>19</v>
      </c>
      <c r="C5" s="122"/>
      <c r="D5" s="122"/>
      <c r="E5" s="122"/>
      <c r="F5" s="122"/>
      <c r="G5" s="123"/>
    </row>
    <row r="6" spans="1:11" ht="20.100000000000001" customHeight="1" x14ac:dyDescent="0.35">
      <c r="A6" s="21"/>
      <c r="B6" s="33" t="s">
        <v>20</v>
      </c>
      <c r="C6" s="122">
        <v>5</v>
      </c>
      <c r="D6" s="122"/>
      <c r="E6" s="122"/>
      <c r="F6" s="122"/>
      <c r="G6" s="123"/>
    </row>
    <row r="7" spans="1:11" ht="31.5" customHeight="1" x14ac:dyDescent="0.35">
      <c r="A7" s="21"/>
      <c r="B7" s="116" t="s">
        <v>130</v>
      </c>
      <c r="C7" s="116"/>
      <c r="D7" s="116"/>
      <c r="E7" s="116"/>
      <c r="F7" s="116"/>
      <c r="G7" s="117"/>
    </row>
    <row r="8" spans="1:11" ht="31.5" customHeight="1" x14ac:dyDescent="0.4">
      <c r="A8" s="21"/>
      <c r="B8" s="12" t="s">
        <v>0</v>
      </c>
      <c r="C8" s="7" t="s">
        <v>12</v>
      </c>
      <c r="D8" s="7" t="s">
        <v>13</v>
      </c>
      <c r="E8" s="7" t="s">
        <v>12</v>
      </c>
      <c r="F8" s="9" t="s">
        <v>13</v>
      </c>
      <c r="G8" s="18" t="s">
        <v>18</v>
      </c>
      <c r="H8" s="4"/>
      <c r="I8" s="4"/>
      <c r="J8" s="4"/>
      <c r="K8" s="4"/>
    </row>
    <row r="9" spans="1:11" ht="40.5" customHeight="1" x14ac:dyDescent="0.5">
      <c r="A9" s="21"/>
      <c r="B9" s="103" t="s">
        <v>134</v>
      </c>
      <c r="C9" s="8" t="s">
        <v>105</v>
      </c>
      <c r="D9" s="8" t="s">
        <v>106</v>
      </c>
      <c r="E9" s="8" t="s">
        <v>107</v>
      </c>
      <c r="F9" s="6" t="s">
        <v>108</v>
      </c>
      <c r="G9" s="18">
        <v>2020</v>
      </c>
      <c r="H9" s="5"/>
      <c r="I9" s="5"/>
      <c r="J9" s="5"/>
      <c r="K9" s="4"/>
    </row>
    <row r="10" spans="1:11" ht="20.100000000000001" customHeight="1" x14ac:dyDescent="0.35">
      <c r="A10" s="21"/>
      <c r="B10" s="14" t="s">
        <v>9</v>
      </c>
      <c r="C10" s="28"/>
      <c r="D10" s="27"/>
      <c r="E10" s="148">
        <v>200</v>
      </c>
      <c r="F10" s="147" t="s">
        <v>144</v>
      </c>
      <c r="G10" s="23">
        <f>SUM(C10:F10)</f>
        <v>200</v>
      </c>
      <c r="H10" s="4"/>
      <c r="I10" s="4"/>
      <c r="J10" s="4"/>
      <c r="K10" s="4"/>
    </row>
    <row r="11" spans="1:11" ht="20.100000000000001" customHeight="1" x14ac:dyDescent="0.35">
      <c r="A11" s="21"/>
      <c r="B11" s="14" t="s">
        <v>8</v>
      </c>
      <c r="C11" s="28"/>
      <c r="D11" s="28"/>
      <c r="E11" s="149">
        <v>100</v>
      </c>
      <c r="F11" s="29" t="s">
        <v>143</v>
      </c>
      <c r="G11" s="23">
        <f>SUM(C11:F11)</f>
        <v>100</v>
      </c>
    </row>
    <row r="12" spans="1:11" ht="20.100000000000001" customHeight="1" x14ac:dyDescent="0.35">
      <c r="A12" s="21"/>
      <c r="B12" s="14" t="s">
        <v>1</v>
      </c>
      <c r="C12" s="28"/>
      <c r="D12" s="28"/>
      <c r="E12" s="149">
        <v>48</v>
      </c>
      <c r="F12" s="29"/>
      <c r="G12" s="23">
        <f>SUM(C12:F12)</f>
        <v>48</v>
      </c>
    </row>
    <row r="13" spans="1:11" ht="26.25" customHeight="1" x14ac:dyDescent="0.35">
      <c r="A13" s="21"/>
      <c r="B13" s="129" t="s">
        <v>132</v>
      </c>
      <c r="C13" s="129"/>
      <c r="D13" s="129"/>
      <c r="E13" s="129"/>
      <c r="F13" s="130"/>
      <c r="G13" s="22"/>
    </row>
    <row r="14" spans="1:11" ht="20.100000000000001" customHeight="1" x14ac:dyDescent="0.35">
      <c r="A14" s="21"/>
      <c r="B14" s="14" t="s">
        <v>15</v>
      </c>
      <c r="C14" s="28"/>
      <c r="D14" s="28"/>
      <c r="E14" s="28"/>
      <c r="F14" s="29"/>
      <c r="G14" s="23">
        <f>SUM(C14:F14)</f>
        <v>0</v>
      </c>
    </row>
    <row r="15" spans="1:11" ht="20.100000000000001" customHeight="1" x14ac:dyDescent="0.35">
      <c r="A15" s="21"/>
      <c r="B15" s="14" t="s">
        <v>7</v>
      </c>
      <c r="C15" s="28"/>
      <c r="D15" s="28"/>
      <c r="E15" s="28">
        <v>100</v>
      </c>
      <c r="F15" s="29"/>
      <c r="G15" s="23">
        <f>SUM(C15:F15)</f>
        <v>100</v>
      </c>
    </row>
    <row r="16" spans="1:11" ht="20.100000000000001" customHeight="1" x14ac:dyDescent="0.35">
      <c r="A16" s="21"/>
      <c r="B16" s="14" t="s">
        <v>145</v>
      </c>
      <c r="C16" s="28"/>
      <c r="D16" s="28"/>
      <c r="E16" s="28" t="s">
        <v>146</v>
      </c>
      <c r="F16" s="29"/>
      <c r="G16" s="23">
        <f>SUM(C16:F16)</f>
        <v>0</v>
      </c>
    </row>
    <row r="17" spans="1:10" ht="20.100000000000001" customHeight="1" x14ac:dyDescent="0.35">
      <c r="A17" s="21"/>
      <c r="B17" s="14" t="s">
        <v>65</v>
      </c>
      <c r="C17" s="28"/>
      <c r="D17" s="28"/>
      <c r="E17" s="28"/>
      <c r="F17" s="29"/>
      <c r="G17" s="23">
        <f>SUM(C17:F17)</f>
        <v>0</v>
      </c>
    </row>
    <row r="18" spans="1:10" ht="20.100000000000001" customHeight="1" x14ac:dyDescent="0.35">
      <c r="A18" s="21"/>
      <c r="B18" s="10"/>
      <c r="C18" s="28"/>
      <c r="D18" s="28"/>
      <c r="E18" s="28"/>
      <c r="F18" s="30"/>
      <c r="G18" s="22"/>
      <c r="J18" s="124" t="s">
        <v>102</v>
      </c>
    </row>
    <row r="19" spans="1:10" ht="20.100000000000001" customHeight="1" x14ac:dyDescent="0.35">
      <c r="A19" s="21"/>
      <c r="B19" s="15" t="s">
        <v>16</v>
      </c>
      <c r="C19" s="28"/>
      <c r="D19" s="28"/>
      <c r="E19" s="28"/>
      <c r="F19" s="30"/>
      <c r="G19" s="22"/>
      <c r="J19" s="124"/>
    </row>
    <row r="20" spans="1:10" ht="34.5" customHeight="1" x14ac:dyDescent="0.35">
      <c r="A20" s="21"/>
      <c r="B20" s="125" t="s">
        <v>131</v>
      </c>
      <c r="C20" s="125"/>
      <c r="D20" s="125"/>
      <c r="E20" s="125"/>
      <c r="F20" s="126"/>
      <c r="G20" s="22"/>
      <c r="J20" s="91" t="s">
        <v>103</v>
      </c>
    </row>
    <row r="21" spans="1:10" ht="20.100000000000001" customHeight="1" x14ac:dyDescent="0.35">
      <c r="A21" s="21"/>
      <c r="B21" s="74" t="s">
        <v>14</v>
      </c>
      <c r="C21" s="28"/>
      <c r="D21" s="28"/>
      <c r="E21" s="28"/>
      <c r="F21" s="30"/>
      <c r="G21" s="22"/>
      <c r="J21" s="59" t="s">
        <v>64</v>
      </c>
    </row>
    <row r="22" spans="1:10" ht="20.100000000000001" customHeight="1" x14ac:dyDescent="0.35">
      <c r="A22" s="21"/>
      <c r="B22" s="16" t="s">
        <v>2</v>
      </c>
      <c r="C22" s="28"/>
      <c r="D22" s="28"/>
      <c r="E22" s="28"/>
      <c r="F22" s="29"/>
      <c r="G22" s="23">
        <f t="shared" ref="G22:G27" si="0">SUM(C22:F22)</f>
        <v>0</v>
      </c>
      <c r="J22" s="73">
        <f>'F 2 F worksheet'!A20</f>
        <v>0</v>
      </c>
    </row>
    <row r="23" spans="1:10" ht="20.100000000000001" customHeight="1" x14ac:dyDescent="0.35">
      <c r="A23" s="21"/>
      <c r="B23" s="16" t="s">
        <v>3</v>
      </c>
      <c r="C23" s="28"/>
      <c r="D23" s="28"/>
      <c r="E23" s="28"/>
      <c r="F23" s="29"/>
      <c r="G23" s="23">
        <f t="shared" si="0"/>
        <v>0</v>
      </c>
      <c r="J23" s="73">
        <f>'F 2 F worksheet'!A21</f>
        <v>0</v>
      </c>
    </row>
    <row r="24" spans="1:10" ht="20.100000000000001" customHeight="1" x14ac:dyDescent="0.35">
      <c r="A24" s="21"/>
      <c r="B24" s="35" t="s">
        <v>135</v>
      </c>
      <c r="C24" s="28"/>
      <c r="D24" s="28"/>
      <c r="E24" s="28"/>
      <c r="F24" s="29"/>
      <c r="G24" s="23">
        <f t="shared" si="0"/>
        <v>0</v>
      </c>
      <c r="J24" s="73">
        <f>'F 2 F worksheet'!A22</f>
        <v>0</v>
      </c>
    </row>
    <row r="25" spans="1:10" ht="20.100000000000001" customHeight="1" x14ac:dyDescent="0.35">
      <c r="A25" s="21"/>
      <c r="B25" s="35" t="s">
        <v>109</v>
      </c>
      <c r="C25" s="28"/>
      <c r="D25" s="28"/>
      <c r="E25" s="28"/>
      <c r="F25" s="29"/>
      <c r="G25" s="23">
        <f t="shared" si="0"/>
        <v>0</v>
      </c>
      <c r="J25" s="73">
        <f>'F 2 F worksheet'!A23</f>
        <v>0</v>
      </c>
    </row>
    <row r="26" spans="1:10" ht="20.100000000000001" customHeight="1" x14ac:dyDescent="0.35">
      <c r="A26" s="21"/>
      <c r="B26" s="16" t="s">
        <v>5</v>
      </c>
      <c r="C26" s="28"/>
      <c r="D26" s="28"/>
      <c r="E26" s="28"/>
      <c r="F26" s="29"/>
      <c r="G26" s="23">
        <f t="shared" si="0"/>
        <v>0</v>
      </c>
      <c r="J26" s="73">
        <f>'F 2 F worksheet'!A24+'F 2 F worksheet'!A26+'F 2 F worksheet'!A27</f>
        <v>0</v>
      </c>
    </row>
    <row r="27" spans="1:10" ht="20.100000000000001" customHeight="1" x14ac:dyDescent="0.35">
      <c r="A27" s="21"/>
      <c r="B27" s="16" t="s">
        <v>6</v>
      </c>
      <c r="C27" s="28"/>
      <c r="D27" s="28"/>
      <c r="E27" s="28"/>
      <c r="F27" s="29"/>
      <c r="G27" s="23">
        <f t="shared" si="0"/>
        <v>0</v>
      </c>
      <c r="J27" s="73">
        <f>'F 2 F worksheet'!A25</f>
        <v>0</v>
      </c>
    </row>
    <row r="28" spans="1:10" ht="20.100000000000001" customHeight="1" x14ac:dyDescent="0.35">
      <c r="A28" s="21"/>
      <c r="B28" s="10"/>
      <c r="C28" s="28"/>
      <c r="D28" s="28"/>
      <c r="E28" s="28"/>
      <c r="F28" s="30"/>
      <c r="G28" s="22"/>
    </row>
    <row r="29" spans="1:10" ht="20.100000000000001" customHeight="1" x14ac:dyDescent="0.35">
      <c r="A29" s="21"/>
      <c r="B29" s="127" t="s">
        <v>133</v>
      </c>
      <c r="C29" s="127"/>
      <c r="D29" s="127"/>
      <c r="E29" s="127"/>
      <c r="F29" s="128"/>
      <c r="G29" s="22"/>
      <c r="J29" s="59" t="s">
        <v>63</v>
      </c>
    </row>
    <row r="30" spans="1:10" ht="20.100000000000001" customHeight="1" x14ac:dyDescent="0.35">
      <c r="A30" s="21"/>
      <c r="B30" s="16" t="s">
        <v>2</v>
      </c>
      <c r="C30" s="28"/>
      <c r="D30" s="28"/>
      <c r="E30" s="149">
        <v>650</v>
      </c>
      <c r="F30" s="29"/>
      <c r="G30" s="23">
        <f t="shared" ref="G30:G35" si="1">SUM(C30:F30)</f>
        <v>650</v>
      </c>
      <c r="J30" s="28">
        <f>'CSC worksheet'!A12</f>
        <v>0</v>
      </c>
    </row>
    <row r="31" spans="1:10" ht="20.100000000000001" customHeight="1" x14ac:dyDescent="0.35">
      <c r="A31" s="21"/>
      <c r="B31" s="16" t="s">
        <v>3</v>
      </c>
      <c r="C31" s="28"/>
      <c r="D31" s="28"/>
      <c r="E31" s="149">
        <v>520</v>
      </c>
      <c r="F31" s="29"/>
      <c r="G31" s="23">
        <f t="shared" si="1"/>
        <v>520</v>
      </c>
      <c r="J31" s="28">
        <f>'CSC worksheet'!A13</f>
        <v>0</v>
      </c>
    </row>
    <row r="32" spans="1:10" ht="20.100000000000001" customHeight="1" x14ac:dyDescent="0.35">
      <c r="A32" s="21"/>
      <c r="B32" s="35" t="s">
        <v>111</v>
      </c>
      <c r="C32" s="28"/>
      <c r="D32" s="28"/>
      <c r="E32" s="149">
        <v>650</v>
      </c>
      <c r="F32" s="29"/>
      <c r="G32" s="23">
        <f t="shared" si="1"/>
        <v>650</v>
      </c>
      <c r="J32" s="28">
        <f>'CSC worksheet'!A14</f>
        <v>0</v>
      </c>
    </row>
    <row r="33" spans="1:10" ht="20.100000000000001" customHeight="1" x14ac:dyDescent="0.35">
      <c r="A33" s="21"/>
      <c r="B33" s="35" t="s">
        <v>109</v>
      </c>
      <c r="C33" s="28"/>
      <c r="D33" s="28"/>
      <c r="E33" s="28"/>
      <c r="F33" s="29"/>
      <c r="G33" s="23">
        <f t="shared" si="1"/>
        <v>0</v>
      </c>
      <c r="J33" s="28">
        <f>'CSC worksheet'!A15</f>
        <v>0</v>
      </c>
    </row>
    <row r="34" spans="1:10" ht="20.100000000000001" customHeight="1" x14ac:dyDescent="0.35">
      <c r="A34" s="21"/>
      <c r="B34" s="16" t="s">
        <v>5</v>
      </c>
      <c r="C34" s="28"/>
      <c r="D34" s="28"/>
      <c r="E34" s="149">
        <v>50</v>
      </c>
      <c r="F34" s="29"/>
      <c r="G34" s="23">
        <f t="shared" si="1"/>
        <v>50</v>
      </c>
      <c r="J34" s="28">
        <f>'CSC worksheet'!A16+'CSC worksheet'!A18+'CSC worksheet'!A19</f>
        <v>0</v>
      </c>
    </row>
    <row r="35" spans="1:10" ht="20.100000000000001" customHeight="1" thickBot="1" x14ac:dyDescent="0.4">
      <c r="A35" s="21"/>
      <c r="B35" s="17" t="s">
        <v>6</v>
      </c>
      <c r="C35" s="31"/>
      <c r="D35" s="31"/>
      <c r="E35" s="31"/>
      <c r="F35" s="32"/>
      <c r="G35" s="23">
        <f t="shared" si="1"/>
        <v>0</v>
      </c>
      <c r="J35" s="28">
        <f>'CSC worksheet'!A17</f>
        <v>0</v>
      </c>
    </row>
    <row r="36" spans="1:10" ht="20.100000000000001" customHeight="1" thickBot="1" x14ac:dyDescent="0.4">
      <c r="A36" s="21"/>
      <c r="B36" s="11" t="s">
        <v>25</v>
      </c>
      <c r="C36" s="24">
        <f>SUM(C10:C35)</f>
        <v>0</v>
      </c>
      <c r="D36" s="24">
        <f>SUM(D10:D35)</f>
        <v>0</v>
      </c>
      <c r="E36" s="24">
        <f>SUM(E10:E35)</f>
        <v>2318</v>
      </c>
      <c r="F36" s="25">
        <f>SUM(F10:F35)</f>
        <v>0</v>
      </c>
      <c r="G36" s="26">
        <f>SUM(G10:G35)</f>
        <v>2318</v>
      </c>
    </row>
    <row r="37" spans="1:10" ht="13.15" thickTop="1" x14ac:dyDescent="0.35">
      <c r="A37" s="3"/>
      <c r="B37" s="36"/>
      <c r="C37" s="3"/>
      <c r="D37" s="3"/>
      <c r="E37" s="3"/>
    </row>
    <row r="38" spans="1:10" ht="13.15" x14ac:dyDescent="0.35">
      <c r="B38" s="34" t="s">
        <v>21</v>
      </c>
      <c r="C38" s="13"/>
      <c r="D38" s="13"/>
    </row>
    <row r="39" spans="1:10" x14ac:dyDescent="0.35">
      <c r="B39" s="37" t="s">
        <v>24</v>
      </c>
    </row>
    <row r="40" spans="1:10" ht="13.15" x14ac:dyDescent="0.35">
      <c r="B40" s="42" t="s">
        <v>136</v>
      </c>
    </row>
  </sheetData>
  <mergeCells count="11">
    <mergeCell ref="J18:J19"/>
    <mergeCell ref="B20:F20"/>
    <mergeCell ref="B29:F29"/>
    <mergeCell ref="B13:F13"/>
    <mergeCell ref="B1:G1"/>
    <mergeCell ref="B7:G7"/>
    <mergeCell ref="C2:G2"/>
    <mergeCell ref="C3:G3"/>
    <mergeCell ref="C4:G4"/>
    <mergeCell ref="C6:G6"/>
    <mergeCell ref="C5:G5"/>
  </mergeCells>
  <phoneticPr fontId="0" type="noConversion"/>
  <printOptions gridLines="1"/>
  <pageMargins left="0.25" right="0.25" top="0.25" bottom="0.4" header="0" footer="0.25"/>
  <pageSetup scale="94" orientation="portrait"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F27"/>
  <sheetViews>
    <sheetView topLeftCell="A16" zoomScaleNormal="100" workbookViewId="0">
      <selection activeCell="A16" sqref="A16"/>
    </sheetView>
  </sheetViews>
  <sheetFormatPr defaultRowHeight="12.75" x14ac:dyDescent="0.35"/>
  <cols>
    <col min="1" max="1" width="11.86328125" customWidth="1"/>
    <col min="2" max="2" width="25.33203125" customWidth="1"/>
    <col min="3" max="3" width="10" customWidth="1"/>
    <col min="4" max="4" width="17" customWidth="1"/>
    <col min="5" max="5" width="10.6640625" bestFit="1" customWidth="1"/>
    <col min="6" max="6" width="50.6640625" customWidth="1"/>
  </cols>
  <sheetData>
    <row r="1" spans="1:6" x14ac:dyDescent="0.35">
      <c r="A1" s="113" t="s">
        <v>42</v>
      </c>
      <c r="B1" s="113"/>
      <c r="C1" s="113"/>
      <c r="D1" s="113"/>
      <c r="E1" s="113"/>
      <c r="F1" s="113"/>
    </row>
    <row r="2" spans="1:6" ht="24.75" customHeight="1" x14ac:dyDescent="0.35">
      <c r="A2" s="139" t="s">
        <v>43</v>
      </c>
      <c r="B2" s="139"/>
      <c r="C2" s="139"/>
      <c r="D2" s="139"/>
      <c r="E2" s="139"/>
      <c r="F2" s="139"/>
    </row>
    <row r="3" spans="1:6" ht="36.75" customHeight="1" x14ac:dyDescent="0.35">
      <c r="B3" s="139" t="s">
        <v>40</v>
      </c>
      <c r="C3" s="139"/>
      <c r="D3" s="139"/>
      <c r="E3" s="139"/>
      <c r="F3" s="139"/>
    </row>
    <row r="4" spans="1:6" ht="16.5" customHeight="1" x14ac:dyDescent="0.35">
      <c r="A4" s="140" t="s">
        <v>45</v>
      </c>
      <c r="B4" s="140"/>
      <c r="C4" s="142"/>
      <c r="D4" s="142"/>
      <c r="E4" s="142"/>
      <c r="F4" s="41"/>
    </row>
    <row r="5" spans="1:6" ht="16.5" customHeight="1" x14ac:dyDescent="0.35">
      <c r="A5" s="140" t="s">
        <v>47</v>
      </c>
      <c r="B5" s="140"/>
      <c r="C5" s="142"/>
      <c r="D5" s="142"/>
      <c r="E5" s="142"/>
      <c r="F5" s="41"/>
    </row>
    <row r="6" spans="1:6" ht="16.5" customHeight="1" x14ac:dyDescent="0.35">
      <c r="A6" s="140" t="s">
        <v>44</v>
      </c>
      <c r="B6" s="140"/>
      <c r="C6" s="143"/>
      <c r="D6" s="143"/>
      <c r="E6" s="143"/>
      <c r="F6" s="41"/>
    </row>
    <row r="7" spans="1:6" ht="24.75" customHeight="1" x14ac:dyDescent="0.35">
      <c r="A7" s="141" t="s">
        <v>46</v>
      </c>
      <c r="B7" s="141"/>
      <c r="C7" s="143"/>
      <c r="D7" s="143"/>
      <c r="E7" s="143"/>
      <c r="F7" s="41"/>
    </row>
    <row r="9" spans="1:6" ht="25.5" customHeight="1" x14ac:dyDescent="0.35">
      <c r="A9" s="44"/>
      <c r="B9" s="139" t="s">
        <v>29</v>
      </c>
      <c r="C9" s="139"/>
      <c r="E9" s="124">
        <v>2019</v>
      </c>
      <c r="F9" s="124"/>
    </row>
    <row r="10" spans="1:6" ht="25.5" customHeight="1" x14ac:dyDescent="0.35">
      <c r="A10" s="44"/>
      <c r="B10" s="144" t="s">
        <v>122</v>
      </c>
      <c r="C10" s="139"/>
      <c r="E10" s="94"/>
      <c r="F10" s="94"/>
    </row>
    <row r="11" spans="1:6" x14ac:dyDescent="0.35">
      <c r="A11" s="44"/>
      <c r="B11" s="41" t="s">
        <v>123</v>
      </c>
      <c r="C11" s="40"/>
      <c r="E11" s="145" t="s">
        <v>28</v>
      </c>
      <c r="F11" s="145"/>
    </row>
    <row r="12" spans="1:6" ht="27" customHeight="1" x14ac:dyDescent="0.35">
      <c r="A12" s="45">
        <f>A9-A10-A11</f>
        <v>0</v>
      </c>
      <c r="B12" s="139" t="s">
        <v>124</v>
      </c>
      <c r="C12" s="139"/>
      <c r="E12" s="39">
        <v>0.14000000000000001</v>
      </c>
      <c r="F12" s="40" t="s">
        <v>4</v>
      </c>
    </row>
    <row r="13" spans="1:6" ht="25.5" customHeight="1" x14ac:dyDescent="0.35">
      <c r="A13" s="43"/>
      <c r="B13" s="139" t="s">
        <v>27</v>
      </c>
      <c r="C13" s="139"/>
      <c r="E13" s="38">
        <v>55</v>
      </c>
      <c r="F13" s="40" t="s">
        <v>137</v>
      </c>
    </row>
    <row r="14" spans="1:6" ht="25.5" customHeight="1" x14ac:dyDescent="0.35">
      <c r="A14" s="44"/>
      <c r="B14" s="139" t="s">
        <v>30</v>
      </c>
      <c r="C14" s="139"/>
      <c r="E14" s="142"/>
      <c r="F14" s="142"/>
    </row>
    <row r="15" spans="1:6" ht="39" customHeight="1" x14ac:dyDescent="0.35">
      <c r="A15" s="44"/>
      <c r="B15" s="139" t="s">
        <v>125</v>
      </c>
      <c r="C15" s="139"/>
    </row>
    <row r="16" spans="1:6" ht="24" customHeight="1" x14ac:dyDescent="0.35">
      <c r="A16" s="44"/>
      <c r="B16" s="139" t="s">
        <v>52</v>
      </c>
      <c r="C16" s="139"/>
    </row>
    <row r="17" spans="1:6" x14ac:dyDescent="0.35">
      <c r="C17" s="135" t="s">
        <v>48</v>
      </c>
      <c r="F17" t="s">
        <v>33</v>
      </c>
    </row>
    <row r="18" spans="1:6" ht="12.75" customHeight="1" x14ac:dyDescent="0.35">
      <c r="A18" t="s">
        <v>26</v>
      </c>
      <c r="C18" s="135"/>
      <c r="F18" s="136" t="s">
        <v>51</v>
      </c>
    </row>
    <row r="19" spans="1:6" ht="12.75" customHeight="1" x14ac:dyDescent="0.35">
      <c r="A19" s="46">
        <f>ROUND(SUM(A20:A27),0)</f>
        <v>0</v>
      </c>
      <c r="B19" t="s">
        <v>38</v>
      </c>
      <c r="C19" s="135"/>
      <c r="E19" t="s">
        <v>31</v>
      </c>
      <c r="F19" s="137"/>
    </row>
    <row r="20" spans="1:6" ht="24.75" customHeight="1" x14ac:dyDescent="0.35">
      <c r="A20" s="47">
        <f>C20*(IF(A9&lt;1,0,A9-A10))+E20*A14</f>
        <v>0</v>
      </c>
      <c r="B20" s="16" t="s">
        <v>2</v>
      </c>
      <c r="C20" s="49">
        <v>400</v>
      </c>
      <c r="D20" s="50" t="s">
        <v>41</v>
      </c>
      <c r="E20" s="51">
        <v>1000</v>
      </c>
      <c r="F20" s="52" t="s">
        <v>49</v>
      </c>
    </row>
    <row r="21" spans="1:6" ht="25.5" x14ac:dyDescent="0.35">
      <c r="A21" s="88">
        <f>IF(A13&lt;1,0,(C21*1.12*(((1+ROUNDUP(A13,0))*(ROUNDUP(A11/2,0)+ROUNDUP((A12)/2,0)))-ROUNDDOWN(A15/2,0))))</f>
        <v>0</v>
      </c>
      <c r="B21" s="16" t="s">
        <v>3</v>
      </c>
      <c r="C21" s="49">
        <v>130</v>
      </c>
      <c r="D21" s="138" t="s">
        <v>34</v>
      </c>
      <c r="E21" s="138"/>
      <c r="F21" s="54" t="s">
        <v>36</v>
      </c>
    </row>
    <row r="22" spans="1:6" ht="25.5" x14ac:dyDescent="0.35">
      <c r="A22" s="47">
        <f>E22*(((A9-A10)*(ROUNDUP(A13,0)+1.5))-A15*0.75)</f>
        <v>0</v>
      </c>
      <c r="B22" s="35" t="s">
        <v>22</v>
      </c>
      <c r="C22" s="49"/>
      <c r="D22" s="55"/>
      <c r="E22" s="56">
        <f>E13</f>
        <v>55</v>
      </c>
      <c r="F22" s="54" t="s">
        <v>126</v>
      </c>
    </row>
    <row r="23" spans="1:6" x14ac:dyDescent="0.35">
      <c r="A23" s="47">
        <f>+C23*E23*(A9+A16)</f>
        <v>0</v>
      </c>
      <c r="B23" s="16" t="s">
        <v>4</v>
      </c>
      <c r="C23" s="58">
        <v>50</v>
      </c>
      <c r="D23" s="89" t="s">
        <v>101</v>
      </c>
      <c r="E23" s="57">
        <f>E12</f>
        <v>0.14000000000000001</v>
      </c>
      <c r="F23" s="52" t="s">
        <v>37</v>
      </c>
    </row>
    <row r="24" spans="1:6" x14ac:dyDescent="0.35">
      <c r="A24" s="47">
        <f>+C24*(IF(A9&lt;1,0,A9-A10))</f>
        <v>0</v>
      </c>
      <c r="B24" s="16" t="s">
        <v>5</v>
      </c>
      <c r="C24" s="49">
        <v>75</v>
      </c>
      <c r="D24" s="53" t="s">
        <v>32</v>
      </c>
      <c r="E24" s="53"/>
      <c r="F24" s="52" t="s">
        <v>127</v>
      </c>
    </row>
    <row r="25" spans="1:6" ht="25.5" x14ac:dyDescent="0.35">
      <c r="A25" s="47">
        <f>C25*(A9*(ROUNDUP(A13,0)+2)-A15-(A10*2))</f>
        <v>0</v>
      </c>
      <c r="B25" s="16" t="s">
        <v>6</v>
      </c>
      <c r="C25" s="49">
        <v>15</v>
      </c>
      <c r="D25" s="138" t="s">
        <v>35</v>
      </c>
      <c r="E25" s="138"/>
      <c r="F25" s="52" t="s">
        <v>50</v>
      </c>
    </row>
    <row r="26" spans="1:6" x14ac:dyDescent="0.35">
      <c r="A26" s="48"/>
      <c r="B26" s="131" t="s">
        <v>39</v>
      </c>
      <c r="C26" s="132"/>
      <c r="D26" s="132"/>
      <c r="E26" s="132"/>
      <c r="F26" s="132"/>
    </row>
    <row r="27" spans="1:6" x14ac:dyDescent="0.35">
      <c r="A27" s="48"/>
      <c r="B27" s="133"/>
      <c r="C27" s="134"/>
      <c r="D27" s="134"/>
      <c r="E27" s="134"/>
      <c r="F27" s="134"/>
    </row>
  </sheetData>
  <mergeCells count="27">
    <mergeCell ref="B16:C16"/>
    <mergeCell ref="B12:C12"/>
    <mergeCell ref="E11:F11"/>
    <mergeCell ref="E14:F14"/>
    <mergeCell ref="A1:F1"/>
    <mergeCell ref="A2:F2"/>
    <mergeCell ref="A4:B4"/>
    <mergeCell ref="A6:B6"/>
    <mergeCell ref="A7:B7"/>
    <mergeCell ref="C5:E5"/>
    <mergeCell ref="C4:E4"/>
    <mergeCell ref="C6:E6"/>
    <mergeCell ref="C7:E7"/>
    <mergeCell ref="A5:B5"/>
    <mergeCell ref="B3:F3"/>
    <mergeCell ref="E9:F9"/>
    <mergeCell ref="B9:C9"/>
    <mergeCell ref="B13:C13"/>
    <mergeCell ref="B14:C14"/>
    <mergeCell ref="B15:C15"/>
    <mergeCell ref="B10:C10"/>
    <mergeCell ref="B26:F26"/>
    <mergeCell ref="B27:F27"/>
    <mergeCell ref="C17:C19"/>
    <mergeCell ref="F18:F19"/>
    <mergeCell ref="D25:E25"/>
    <mergeCell ref="D21:E21"/>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zoomScaleNormal="100" workbookViewId="0">
      <selection activeCell="A19" sqref="A19"/>
    </sheetView>
  </sheetViews>
  <sheetFormatPr defaultRowHeight="12.75" x14ac:dyDescent="0.35"/>
  <cols>
    <col min="1" max="1" width="10.86328125" bestFit="1" customWidth="1"/>
    <col min="2" max="2" width="25.33203125" customWidth="1"/>
    <col min="4" max="4" width="16.33203125" customWidth="1"/>
    <col min="5" max="5" width="10.6640625" bestFit="1" customWidth="1"/>
    <col min="6" max="6" width="50.6640625" customWidth="1"/>
  </cols>
  <sheetData>
    <row r="1" spans="1:6" x14ac:dyDescent="0.35">
      <c r="A1" s="139" t="s">
        <v>61</v>
      </c>
      <c r="B1" s="139"/>
      <c r="C1" s="139"/>
      <c r="D1" s="139"/>
      <c r="E1" s="139"/>
      <c r="F1" s="139"/>
    </row>
    <row r="2" spans="1:6" x14ac:dyDescent="0.35">
      <c r="A2" s="139" t="s">
        <v>62</v>
      </c>
      <c r="B2" s="139"/>
      <c r="C2" s="139"/>
      <c r="D2" s="139"/>
      <c r="E2" s="139"/>
      <c r="F2" s="139"/>
    </row>
    <row r="3" spans="1:6" ht="36.75" customHeight="1" x14ac:dyDescent="0.35">
      <c r="B3" s="139" t="s">
        <v>53</v>
      </c>
      <c r="C3" s="139"/>
      <c r="D3" s="139"/>
      <c r="E3" s="139"/>
      <c r="F3" s="139"/>
    </row>
    <row r="4" spans="1:6" ht="26.25" customHeight="1" x14ac:dyDescent="0.35">
      <c r="A4" s="146" t="s">
        <v>110</v>
      </c>
      <c r="B4" s="146"/>
      <c r="C4" s="146"/>
      <c r="D4" s="146"/>
      <c r="E4" s="146"/>
      <c r="F4" s="146"/>
    </row>
    <row r="5" spans="1:6" ht="26.25" customHeight="1" x14ac:dyDescent="0.35">
      <c r="A5" s="72">
        <v>1</v>
      </c>
      <c r="B5" s="139" t="s">
        <v>59</v>
      </c>
      <c r="C5" s="139"/>
      <c r="E5" s="124">
        <v>2020</v>
      </c>
      <c r="F5" s="124"/>
    </row>
    <row r="6" spans="1:6" ht="39" customHeight="1" x14ac:dyDescent="0.35">
      <c r="A6" s="72">
        <v>1</v>
      </c>
      <c r="B6" s="139" t="s">
        <v>128</v>
      </c>
      <c r="C6" s="139"/>
      <c r="E6" s="145" t="s">
        <v>28</v>
      </c>
      <c r="F6" s="145"/>
    </row>
    <row r="7" spans="1:6" ht="39" customHeight="1" x14ac:dyDescent="0.35">
      <c r="A7" s="72">
        <v>1</v>
      </c>
      <c r="B7" s="139" t="s">
        <v>66</v>
      </c>
      <c r="C7" s="139"/>
      <c r="E7" s="75">
        <v>0.14000000000000001</v>
      </c>
      <c r="F7" s="76" t="s">
        <v>4</v>
      </c>
    </row>
    <row r="8" spans="1:6" ht="39" customHeight="1" x14ac:dyDescent="0.35">
      <c r="A8" s="72">
        <v>1</v>
      </c>
      <c r="B8" s="139" t="s">
        <v>60</v>
      </c>
      <c r="C8" s="139"/>
      <c r="E8" s="77">
        <v>112</v>
      </c>
      <c r="F8" s="79" t="s">
        <v>138</v>
      </c>
    </row>
    <row r="9" spans="1:6" ht="24" customHeight="1" x14ac:dyDescent="0.35">
      <c r="E9" s="142"/>
      <c r="F9" s="142"/>
    </row>
    <row r="10" spans="1:6" x14ac:dyDescent="0.35">
      <c r="A10" t="s">
        <v>26</v>
      </c>
      <c r="C10" t="s">
        <v>54</v>
      </c>
    </row>
    <row r="11" spans="1:6" x14ac:dyDescent="0.35">
      <c r="A11" s="60">
        <f>IF(ISBLANK(A5),ROUND(SUM(A12:A19),0),0)</f>
        <v>0</v>
      </c>
      <c r="B11" t="s">
        <v>38</v>
      </c>
      <c r="C11" t="s">
        <v>55</v>
      </c>
      <c r="D11" t="s">
        <v>31</v>
      </c>
      <c r="F11" t="s">
        <v>33</v>
      </c>
    </row>
    <row r="12" spans="1:6" ht="27" customHeight="1" x14ac:dyDescent="0.35">
      <c r="A12" s="61">
        <f>IF(ISBLANK(A5),C12+E12*(1-A7),0)</f>
        <v>0</v>
      </c>
      <c r="B12" s="16" t="s">
        <v>2</v>
      </c>
      <c r="C12" s="62">
        <v>650</v>
      </c>
      <c r="D12" s="63" t="s">
        <v>140</v>
      </c>
      <c r="E12" s="64">
        <v>1000</v>
      </c>
      <c r="F12" s="4" t="s">
        <v>56</v>
      </c>
    </row>
    <row r="13" spans="1:6" ht="25.5" x14ac:dyDescent="0.35">
      <c r="A13" s="61">
        <f>IF(ISBLANK(A5),C13*1.12*(5+IF(ISBLANK(A6),1,0))/2,0)</f>
        <v>0</v>
      </c>
      <c r="B13" s="16" t="s">
        <v>3</v>
      </c>
      <c r="C13" s="62">
        <v>130</v>
      </c>
      <c r="D13" s="113" t="s">
        <v>34</v>
      </c>
      <c r="E13" s="113"/>
      <c r="F13" s="65" t="s">
        <v>89</v>
      </c>
    </row>
    <row r="14" spans="1:6" ht="25.5" x14ac:dyDescent="0.35">
      <c r="A14" s="61">
        <f>IF(ISBLANK(A5),D14*(4.75+0.75+IF(ISBLANK(A6),1,0)),0)</f>
        <v>0</v>
      </c>
      <c r="B14" s="35" t="s">
        <v>22</v>
      </c>
      <c r="C14" s="62"/>
      <c r="D14" s="66">
        <f>E8</f>
        <v>112</v>
      </c>
      <c r="E14" s="40" t="s">
        <v>139</v>
      </c>
      <c r="F14" s="65" t="s">
        <v>57</v>
      </c>
    </row>
    <row r="15" spans="1:6" ht="25.5" x14ac:dyDescent="0.35">
      <c r="A15" s="61">
        <f>IF(ISBLANK(A5),2*D15*C15*(1+IF(A8&gt;0,1,0)),0)</f>
        <v>0</v>
      </c>
      <c r="B15" s="16" t="s">
        <v>4</v>
      </c>
      <c r="C15" s="78">
        <v>50</v>
      </c>
      <c r="D15" s="67">
        <f>E7</f>
        <v>0.14000000000000001</v>
      </c>
      <c r="E15" s="40"/>
      <c r="F15" s="4" t="s">
        <v>90</v>
      </c>
    </row>
    <row r="16" spans="1:6" x14ac:dyDescent="0.35">
      <c r="A16" s="61">
        <f>IF(ISBLANK(A5),C16,0)</f>
        <v>0</v>
      </c>
      <c r="B16" s="16" t="s">
        <v>5</v>
      </c>
      <c r="C16" s="62">
        <v>75</v>
      </c>
      <c r="D16" s="40" t="s">
        <v>32</v>
      </c>
      <c r="E16" s="40"/>
      <c r="F16" s="4"/>
    </row>
    <row r="17" spans="1:6" ht="25.5" x14ac:dyDescent="0.35">
      <c r="A17" s="61">
        <f>IF(ISBLANK(A5),C17*(6+IF(ISBLANK(A6),1,0)),0)</f>
        <v>0</v>
      </c>
      <c r="B17" s="16" t="s">
        <v>6</v>
      </c>
      <c r="C17" s="62">
        <v>15</v>
      </c>
      <c r="D17" s="113" t="s">
        <v>35</v>
      </c>
      <c r="E17" s="113"/>
      <c r="F17" s="4" t="s">
        <v>58</v>
      </c>
    </row>
    <row r="18" spans="1:6" x14ac:dyDescent="0.35">
      <c r="A18" s="68"/>
      <c r="B18" s="69" t="s">
        <v>39</v>
      </c>
    </row>
    <row r="19" spans="1:6" x14ac:dyDescent="0.35">
      <c r="A19" s="70"/>
      <c r="B19" s="71"/>
    </row>
  </sheetData>
  <mergeCells count="13">
    <mergeCell ref="A1:F1"/>
    <mergeCell ref="B8:C8"/>
    <mergeCell ref="E9:F9"/>
    <mergeCell ref="D13:E13"/>
    <mergeCell ref="D17:E17"/>
    <mergeCell ref="A4:F4"/>
    <mergeCell ref="A2:F2"/>
    <mergeCell ref="B3:F3"/>
    <mergeCell ref="B5:C5"/>
    <mergeCell ref="E5:F5"/>
    <mergeCell ref="B6:C6"/>
    <mergeCell ref="E6:F6"/>
    <mergeCell ref="B7:C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Letter</vt:lpstr>
      <vt:lpstr>Budget Form</vt:lpstr>
      <vt:lpstr>F 2 F worksheet</vt:lpstr>
      <vt:lpstr>CSC worksheet</vt:lpstr>
      <vt:lpstr>'Budget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Judi;Lou</dc:creator>
  <cp:lastModifiedBy>Gerry</cp:lastModifiedBy>
  <cp:lastPrinted>2018-06-06T19:34:04Z</cp:lastPrinted>
  <dcterms:created xsi:type="dcterms:W3CDTF">2009-07-04T21:38:28Z</dcterms:created>
  <dcterms:modified xsi:type="dcterms:W3CDTF">2019-08-08T04:04:33Z</dcterms:modified>
</cp:coreProperties>
</file>